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arun\Desktop\"/>
    </mc:Choice>
  </mc:AlternateContent>
  <bookViews>
    <workbookView xWindow="0" yWindow="0" windowWidth="21600" windowHeight="9750" tabRatio="920"/>
  </bookViews>
  <sheets>
    <sheet name="大会表紙" sheetId="4" r:id="rId1"/>
    <sheet name="本部からのお願い" sheetId="6" r:id="rId2"/>
    <sheet name="大会要項" sheetId="1" r:id="rId3"/>
    <sheet name="組合せ予選①" sheetId="8" r:id="rId4"/>
    <sheet name="組合せ予選②" sheetId="9" r:id="rId5"/>
    <sheet name="予選①時間" sheetId="10" r:id="rId6"/>
    <sheet name="予選②時間" sheetId="11" r:id="rId7"/>
    <sheet name="12ﾄｰﾅﾒﾝﾄ" sheetId="12" r:id="rId8"/>
    <sheet name="34ﾄｰﾅﾒﾝﾄ" sheetId="13" r:id="rId9"/>
    <sheet name="12ﾄｰﾅﾒﾝﾄ時間" sheetId="14" r:id="rId10"/>
    <sheet name="34ﾄｰﾅﾒﾝﾄ時間" sheetId="15" r:id="rId11"/>
    <sheet name="地図（総合、多目的、海浜）" sheetId="5" r:id="rId12"/>
    <sheet name="地図（病院案内）" sheetId="7" r:id="rId13"/>
  </sheets>
  <externalReferences>
    <externalReference r:id="rId14"/>
    <externalReference r:id="rId15"/>
  </externalReferences>
  <definedNames>
    <definedName name="_xlnm.Print_Area" localSheetId="7">'12ﾄｰﾅﾒﾝﾄ'!$A$1:$AN$55</definedName>
    <definedName name="_xlnm.Print_Area" localSheetId="8">'34ﾄｰﾅﾒﾝﾄ'!$A$1:$AN$55</definedName>
    <definedName name="_xlnm.Print_Area" localSheetId="3">組合せ予選①!$A$1:$Y$50</definedName>
    <definedName name="_xlnm.Print_Area" localSheetId="4">組合せ予選②!$A$1:$Y$50</definedName>
    <definedName name="_xlnm.Print_Area" localSheetId="0">大会表紙!$A$1:$J$58</definedName>
    <definedName name="_xlnm.Print_Area" localSheetId="11">'地図（総合、多目的、海浜）'!$A$1:$I$124</definedName>
    <definedName name="_xlnm.Print_Area" localSheetId="12">'地図（病院案内）'!$A$1:$K$110</definedName>
    <definedName name="_xlnm.Print_Area" localSheetId="5">予選①時間!$AM$1:$CA$45</definedName>
    <definedName name="_xlnm.Print_Area" localSheetId="6">予選②時間!$AM$1:$CA$45</definedName>
  </definedNames>
  <calcPr calcId="152511"/>
</workbook>
</file>

<file path=xl/calcChain.xml><?xml version="1.0" encoding="utf-8"?>
<calcChain xmlns="http://schemas.openxmlformats.org/spreadsheetml/2006/main">
  <c r="S62" i="15" l="1"/>
  <c r="L62" i="15"/>
  <c r="S60" i="15"/>
  <c r="L60" i="15"/>
  <c r="B58" i="15"/>
  <c r="S49" i="15"/>
  <c r="L49" i="15"/>
  <c r="S47" i="15"/>
  <c r="L47" i="15"/>
  <c r="S44" i="15"/>
  <c r="L44" i="15"/>
  <c r="S42" i="15"/>
  <c r="L42" i="15"/>
  <c r="Q40" i="15"/>
  <c r="Q58" i="15" s="1"/>
  <c r="S26" i="15"/>
  <c r="L26" i="15"/>
  <c r="S24" i="15"/>
  <c r="L24" i="15"/>
  <c r="Q22" i="15"/>
  <c r="B22" i="15"/>
  <c r="E18" i="15"/>
  <c r="E36" i="15" s="1"/>
  <c r="E16" i="15"/>
  <c r="I16" i="15" s="1"/>
  <c r="S13" i="15"/>
  <c r="L13" i="15"/>
  <c r="I12" i="15"/>
  <c r="E12" i="15"/>
  <c r="E30" i="15" s="1"/>
  <c r="S11" i="15"/>
  <c r="L11" i="15"/>
  <c r="E10" i="15"/>
  <c r="I10" i="15" s="1"/>
  <c r="S8" i="15"/>
  <c r="L8" i="15"/>
  <c r="I8" i="15"/>
  <c r="E8" i="15"/>
  <c r="E26" i="15" s="1"/>
  <c r="S6" i="15"/>
  <c r="L6" i="15"/>
  <c r="E6" i="15"/>
  <c r="I6" i="15" s="1"/>
  <c r="H2" i="15"/>
  <c r="M2" i="15" s="1"/>
  <c r="S62" i="14"/>
  <c r="L62" i="14"/>
  <c r="S60" i="14"/>
  <c r="L60" i="14"/>
  <c r="B58" i="14"/>
  <c r="E54" i="14"/>
  <c r="S44" i="14"/>
  <c r="L44" i="14"/>
  <c r="S42" i="14"/>
  <c r="L42" i="14"/>
  <c r="I36" i="14"/>
  <c r="E34" i="14"/>
  <c r="E52" i="14" s="1"/>
  <c r="E30" i="14"/>
  <c r="E48" i="14" s="1"/>
  <c r="I28" i="14"/>
  <c r="E28" i="14"/>
  <c r="E46" i="14" s="1"/>
  <c r="S26" i="14"/>
  <c r="L26" i="14"/>
  <c r="E26" i="14"/>
  <c r="E44" i="14" s="1"/>
  <c r="S24" i="14"/>
  <c r="L24" i="14"/>
  <c r="I24" i="14"/>
  <c r="E24" i="14"/>
  <c r="E42" i="14" s="1"/>
  <c r="Q22" i="14"/>
  <c r="I18" i="14"/>
  <c r="I16" i="14"/>
  <c r="S13" i="14"/>
  <c r="L13" i="14"/>
  <c r="I12" i="14"/>
  <c r="S11" i="14"/>
  <c r="L11" i="14"/>
  <c r="I10" i="14"/>
  <c r="S8" i="14"/>
  <c r="L8" i="14"/>
  <c r="I8" i="14"/>
  <c r="S6" i="14"/>
  <c r="L6" i="14"/>
  <c r="I6" i="14"/>
  <c r="M2" i="14"/>
  <c r="AK44" i="13"/>
  <c r="AF44" i="13"/>
  <c r="AA44" i="13"/>
  <c r="V44" i="13"/>
  <c r="Q44" i="13"/>
  <c r="L44" i="13"/>
  <c r="G44" i="13"/>
  <c r="B44" i="13"/>
  <c r="AK15" i="13"/>
  <c r="AF15" i="13"/>
  <c r="AA15" i="13"/>
  <c r="V15" i="13"/>
  <c r="Q15" i="13"/>
  <c r="L15" i="13"/>
  <c r="G15" i="13"/>
  <c r="B15" i="13"/>
  <c r="AG2" i="13"/>
  <c r="AL2" i="13" s="1"/>
  <c r="AK44" i="12"/>
  <c r="AF44" i="12"/>
  <c r="AA44" i="12"/>
  <c r="V44" i="12"/>
  <c r="Q44" i="12"/>
  <c r="L44" i="12"/>
  <c r="G44" i="12"/>
  <c r="B44" i="12"/>
  <c r="AK15" i="12"/>
  <c r="AF15" i="12"/>
  <c r="AA15" i="12"/>
  <c r="V15" i="12"/>
  <c r="Q15" i="12"/>
  <c r="L15" i="12"/>
  <c r="G15" i="12"/>
  <c r="B15" i="12"/>
  <c r="AL2" i="12"/>
  <c r="AV45" i="11"/>
  <c r="AH45" i="11"/>
  <c r="AB45" i="11"/>
  <c r="V45" i="11"/>
  <c r="N45" i="11"/>
  <c r="F45" i="11"/>
  <c r="J45" i="11" s="1"/>
  <c r="AV44" i="11"/>
  <c r="AH44" i="11"/>
  <c r="AB44" i="11"/>
  <c r="V44" i="11"/>
  <c r="N44" i="11"/>
  <c r="F44" i="11"/>
  <c r="J44" i="11" s="1"/>
  <c r="AV43" i="11"/>
  <c r="AH43" i="11"/>
  <c r="AB43" i="11"/>
  <c r="V43" i="11"/>
  <c r="N43" i="11"/>
  <c r="F43" i="11"/>
  <c r="J43" i="11" s="1"/>
  <c r="AV41" i="11"/>
  <c r="AH41" i="11"/>
  <c r="AB41" i="11"/>
  <c r="V41" i="11"/>
  <c r="N41" i="11"/>
  <c r="F41" i="11"/>
  <c r="J41" i="11" s="1"/>
  <c r="AV40" i="11"/>
  <c r="AH40" i="11"/>
  <c r="AB40" i="11"/>
  <c r="V40" i="11"/>
  <c r="N40" i="11"/>
  <c r="F40" i="11"/>
  <c r="J40" i="11" s="1"/>
  <c r="AV39" i="11"/>
  <c r="AH39" i="11"/>
  <c r="AB39" i="11"/>
  <c r="V39" i="11"/>
  <c r="N39" i="11"/>
  <c r="F39" i="11"/>
  <c r="J39" i="11" s="1"/>
  <c r="S37" i="11"/>
  <c r="J37" i="11"/>
  <c r="B37" i="11"/>
  <c r="AV34" i="11"/>
  <c r="AH34" i="11"/>
  <c r="AB34" i="11"/>
  <c r="V34" i="11"/>
  <c r="N34" i="11"/>
  <c r="F34" i="11"/>
  <c r="J34" i="11" s="1"/>
  <c r="AV33" i="11"/>
  <c r="AH33" i="11"/>
  <c r="AB33" i="11"/>
  <c r="V33" i="11"/>
  <c r="N33" i="11"/>
  <c r="J33" i="11"/>
  <c r="F33" i="11"/>
  <c r="AV32" i="11"/>
  <c r="AH32" i="11"/>
  <c r="AB32" i="11"/>
  <c r="V32" i="11"/>
  <c r="N32" i="11"/>
  <c r="F32" i="11"/>
  <c r="J32" i="11" s="1"/>
  <c r="AV30" i="11"/>
  <c r="AH30" i="11"/>
  <c r="AB30" i="11"/>
  <c r="V30" i="11"/>
  <c r="N30" i="11"/>
  <c r="F30" i="11"/>
  <c r="J30" i="11" s="1"/>
  <c r="AV29" i="11"/>
  <c r="AH29" i="11"/>
  <c r="AB29" i="11"/>
  <c r="V29" i="11"/>
  <c r="N29" i="11"/>
  <c r="F29" i="11"/>
  <c r="J29" i="11" s="1"/>
  <c r="AV28" i="11"/>
  <c r="AH28" i="11"/>
  <c r="AB28" i="11"/>
  <c r="V28" i="11"/>
  <c r="N28" i="11"/>
  <c r="F28" i="11"/>
  <c r="J28" i="11" s="1"/>
  <c r="S26" i="11"/>
  <c r="J26" i="11"/>
  <c r="B26" i="11"/>
  <c r="AV23" i="11"/>
  <c r="AH23" i="11"/>
  <c r="AB23" i="11"/>
  <c r="V23" i="11"/>
  <c r="N23" i="11"/>
  <c r="F23" i="11"/>
  <c r="J23" i="11" s="1"/>
  <c r="AV22" i="11"/>
  <c r="AH22" i="11"/>
  <c r="AB22" i="11"/>
  <c r="V22" i="11"/>
  <c r="N22" i="11"/>
  <c r="F22" i="11"/>
  <c r="J22" i="11" s="1"/>
  <c r="AV21" i="11"/>
  <c r="AH21" i="11"/>
  <c r="AB21" i="11"/>
  <c r="V21" i="11"/>
  <c r="N21" i="11"/>
  <c r="F21" i="11"/>
  <c r="J21" i="11" s="1"/>
  <c r="AV19" i="11"/>
  <c r="AH19" i="11"/>
  <c r="AB19" i="11"/>
  <c r="V19" i="11"/>
  <c r="N19" i="11"/>
  <c r="F19" i="11"/>
  <c r="J19" i="11" s="1"/>
  <c r="AV18" i="11"/>
  <c r="AH18" i="11"/>
  <c r="AB18" i="11"/>
  <c r="V18" i="11"/>
  <c r="N18" i="11"/>
  <c r="F18" i="11"/>
  <c r="J18" i="11" s="1"/>
  <c r="AV17" i="11"/>
  <c r="AH17" i="11"/>
  <c r="AB17" i="11"/>
  <c r="V17" i="11"/>
  <c r="N17" i="11"/>
  <c r="F17" i="11"/>
  <c r="J17" i="11" s="1"/>
  <c r="S15" i="11"/>
  <c r="J15" i="11"/>
  <c r="B15" i="11"/>
  <c r="AV12" i="11"/>
  <c r="AH12" i="11"/>
  <c r="AB12" i="11"/>
  <c r="V12" i="11"/>
  <c r="N12" i="11"/>
  <c r="J12" i="11"/>
  <c r="F12" i="11"/>
  <c r="AV11" i="11"/>
  <c r="AH11" i="11"/>
  <c r="AB11" i="11"/>
  <c r="V11" i="11"/>
  <c r="N11" i="11"/>
  <c r="F11" i="11"/>
  <c r="J11" i="11" s="1"/>
  <c r="AV10" i="11"/>
  <c r="AH10" i="11"/>
  <c r="AB10" i="11"/>
  <c r="V10" i="11"/>
  <c r="N10" i="11"/>
  <c r="F10" i="11"/>
  <c r="J10" i="11" s="1"/>
  <c r="AV8" i="11"/>
  <c r="AH8" i="11"/>
  <c r="AB8" i="11"/>
  <c r="V8" i="11"/>
  <c r="N8" i="11"/>
  <c r="F8" i="11"/>
  <c r="J8" i="11" s="1"/>
  <c r="AV7" i="11"/>
  <c r="AH7" i="11"/>
  <c r="AB7" i="11"/>
  <c r="V7" i="11"/>
  <c r="N7" i="11"/>
  <c r="F7" i="11"/>
  <c r="J7" i="11" s="1"/>
  <c r="AV6" i="11"/>
  <c r="AH6" i="11"/>
  <c r="AB6" i="11"/>
  <c r="V6" i="11"/>
  <c r="N6" i="11"/>
  <c r="F6" i="11"/>
  <c r="J6" i="11" s="1"/>
  <c r="S4" i="11"/>
  <c r="J4" i="11"/>
  <c r="B4" i="11"/>
  <c r="AT1" i="11"/>
  <c r="AY1" i="11" s="1"/>
  <c r="H1" i="11"/>
  <c r="M1" i="11" s="1"/>
  <c r="AV45" i="10"/>
  <c r="AH45" i="10"/>
  <c r="AB45" i="10"/>
  <c r="V45" i="10"/>
  <c r="N45" i="10"/>
  <c r="AV44" i="10"/>
  <c r="AH44" i="10"/>
  <c r="AB44" i="10"/>
  <c r="V44" i="10"/>
  <c r="N44" i="10"/>
  <c r="AV43" i="10"/>
  <c r="AH43" i="10"/>
  <c r="AB43" i="10"/>
  <c r="V43" i="10"/>
  <c r="N43" i="10"/>
  <c r="AV41" i="10"/>
  <c r="AH41" i="10"/>
  <c r="AB41" i="10"/>
  <c r="V41" i="10"/>
  <c r="N41" i="10"/>
  <c r="AV40" i="10"/>
  <c r="AH40" i="10"/>
  <c r="AB40" i="10"/>
  <c r="V40" i="10"/>
  <c r="N40" i="10"/>
  <c r="AV39" i="10"/>
  <c r="AH39" i="10"/>
  <c r="AB39" i="10"/>
  <c r="V39" i="10"/>
  <c r="N39" i="10"/>
  <c r="S37" i="10"/>
  <c r="J37" i="10"/>
  <c r="B37" i="10"/>
  <c r="AV34" i="10"/>
  <c r="AH34" i="10"/>
  <c r="AB34" i="10"/>
  <c r="V34" i="10"/>
  <c r="N34" i="10"/>
  <c r="AV33" i="10"/>
  <c r="AH33" i="10"/>
  <c r="AB33" i="10"/>
  <c r="V33" i="10"/>
  <c r="N33" i="10"/>
  <c r="AV32" i="10"/>
  <c r="AH32" i="10"/>
  <c r="AB32" i="10"/>
  <c r="V32" i="10"/>
  <c r="N32" i="10"/>
  <c r="AV30" i="10"/>
  <c r="AH30" i="10"/>
  <c r="AB30" i="10"/>
  <c r="V30" i="10"/>
  <c r="N30" i="10"/>
  <c r="AV29" i="10"/>
  <c r="AH29" i="10"/>
  <c r="AB29" i="10"/>
  <c r="V29" i="10"/>
  <c r="N29" i="10"/>
  <c r="AV28" i="10"/>
  <c r="AH28" i="10"/>
  <c r="AB28" i="10"/>
  <c r="V28" i="10"/>
  <c r="N28" i="10"/>
  <c r="S26" i="10"/>
  <c r="J26" i="10"/>
  <c r="B26" i="10"/>
  <c r="AV23" i="10"/>
  <c r="AH23" i="10"/>
  <c r="AB23" i="10"/>
  <c r="V23" i="10"/>
  <c r="N23" i="10"/>
  <c r="F23" i="10"/>
  <c r="F34" i="10" s="1"/>
  <c r="AV22" i="10"/>
  <c r="AH22" i="10"/>
  <c r="AB22" i="10"/>
  <c r="V22" i="10"/>
  <c r="N22" i="10"/>
  <c r="F22" i="10"/>
  <c r="AV21" i="10"/>
  <c r="AH21" i="10"/>
  <c r="AB21" i="10"/>
  <c r="V21" i="10"/>
  <c r="N21" i="10"/>
  <c r="J21" i="10"/>
  <c r="F21" i="10"/>
  <c r="F32" i="10" s="1"/>
  <c r="AV19" i="10"/>
  <c r="AH19" i="10"/>
  <c r="AB19" i="10"/>
  <c r="V19" i="10"/>
  <c r="N19" i="10"/>
  <c r="F19" i="10"/>
  <c r="J19" i="10" s="1"/>
  <c r="AV18" i="10"/>
  <c r="AH18" i="10"/>
  <c r="AB18" i="10"/>
  <c r="V18" i="10"/>
  <c r="N18" i="10"/>
  <c r="F18" i="10"/>
  <c r="AV17" i="10"/>
  <c r="AH17" i="10"/>
  <c r="AB17" i="10"/>
  <c r="V17" i="10"/>
  <c r="N17" i="10"/>
  <c r="F17" i="10"/>
  <c r="S15" i="10"/>
  <c r="J15" i="10"/>
  <c r="B15" i="10"/>
  <c r="AV12" i="10"/>
  <c r="AH12" i="10"/>
  <c r="AB12" i="10"/>
  <c r="V12" i="10"/>
  <c r="N12" i="10"/>
  <c r="J12" i="10"/>
  <c r="AV11" i="10"/>
  <c r="AH11" i="10"/>
  <c r="AB11" i="10"/>
  <c r="V11" i="10"/>
  <c r="N11" i="10"/>
  <c r="J11" i="10"/>
  <c r="AV10" i="10"/>
  <c r="AH10" i="10"/>
  <c r="AB10" i="10"/>
  <c r="V10" i="10"/>
  <c r="N10" i="10"/>
  <c r="J10" i="10"/>
  <c r="AV8" i="10"/>
  <c r="AH8" i="10"/>
  <c r="AB8" i="10"/>
  <c r="V8" i="10"/>
  <c r="N8" i="10"/>
  <c r="J8" i="10"/>
  <c r="AV7" i="10"/>
  <c r="AH7" i="10"/>
  <c r="AB7" i="10"/>
  <c r="V7" i="10"/>
  <c r="N7" i="10"/>
  <c r="J7" i="10"/>
  <c r="AV6" i="10"/>
  <c r="AH6" i="10"/>
  <c r="AB6" i="10"/>
  <c r="V6" i="10"/>
  <c r="N6" i="10"/>
  <c r="J6" i="10"/>
  <c r="S4" i="10"/>
  <c r="J4" i="10"/>
  <c r="B4" i="10"/>
  <c r="AT1" i="10"/>
  <c r="AY1" i="10" s="1"/>
  <c r="H1" i="10"/>
  <c r="M1" i="10" s="1"/>
  <c r="M49" i="9"/>
  <c r="K49" i="9"/>
  <c r="L49" i="9" s="1"/>
  <c r="J49" i="9"/>
  <c r="H49" i="9"/>
  <c r="G49" i="9"/>
  <c r="E49" i="9"/>
  <c r="E48" i="9" s="1"/>
  <c r="B49" i="9"/>
  <c r="K48" i="9"/>
  <c r="H48" i="9"/>
  <c r="B48" i="9"/>
  <c r="O47" i="9"/>
  <c r="J47" i="9"/>
  <c r="H47" i="9"/>
  <c r="G47" i="9"/>
  <c r="F47" i="9"/>
  <c r="E47" i="9"/>
  <c r="B47" i="9"/>
  <c r="N46" i="9"/>
  <c r="E46" i="9"/>
  <c r="B46" i="9"/>
  <c r="Z45" i="9"/>
  <c r="T44" i="9" s="1"/>
  <c r="O45" i="9"/>
  <c r="L45" i="9"/>
  <c r="G45" i="9"/>
  <c r="AA45" i="9" s="1"/>
  <c r="U44" i="9" s="1"/>
  <c r="F45" i="9"/>
  <c r="E45" i="9"/>
  <c r="B45" i="9"/>
  <c r="AZ34" i="11" s="1"/>
  <c r="BO33" i="11" s="1"/>
  <c r="S44" i="9"/>
  <c r="N44" i="9"/>
  <c r="K44" i="9"/>
  <c r="E44" i="9"/>
  <c r="B44" i="9"/>
  <c r="R44" i="9" s="1"/>
  <c r="AA43" i="9"/>
  <c r="Z43" i="9"/>
  <c r="T42" i="9" s="1"/>
  <c r="O43" i="9"/>
  <c r="L43" i="9"/>
  <c r="I43" i="9"/>
  <c r="B43" i="9"/>
  <c r="AZ40" i="11" s="1"/>
  <c r="BO39" i="11" s="1"/>
  <c r="U42" i="9"/>
  <c r="N42" i="9"/>
  <c r="K42" i="9"/>
  <c r="H42" i="9"/>
  <c r="B42" i="9"/>
  <c r="M37" i="9"/>
  <c r="L37" i="9"/>
  <c r="K37" i="9"/>
  <c r="J37" i="9"/>
  <c r="H37" i="9"/>
  <c r="G37" i="9"/>
  <c r="E37" i="9"/>
  <c r="E36" i="9" s="1"/>
  <c r="B37" i="9"/>
  <c r="BH39" i="11" s="1"/>
  <c r="BV40" i="11" s="1"/>
  <c r="K36" i="9"/>
  <c r="B36" i="9"/>
  <c r="O35" i="9"/>
  <c r="J35" i="9"/>
  <c r="AA35" i="9" s="1"/>
  <c r="U34" i="9" s="1"/>
  <c r="H35" i="9"/>
  <c r="I35" i="9" s="1"/>
  <c r="G35" i="9"/>
  <c r="F35" i="9"/>
  <c r="E35" i="9"/>
  <c r="B35" i="9"/>
  <c r="N34" i="9"/>
  <c r="E34" i="9"/>
  <c r="B34" i="9"/>
  <c r="Z33" i="9"/>
  <c r="T32" i="9" s="1"/>
  <c r="O33" i="9"/>
  <c r="L33" i="9"/>
  <c r="G33" i="9"/>
  <c r="AA33" i="9" s="1"/>
  <c r="U32" i="9" s="1"/>
  <c r="F33" i="9"/>
  <c r="E33" i="9"/>
  <c r="B33" i="9"/>
  <c r="AZ41" i="11" s="1"/>
  <c r="BO43" i="11" s="1"/>
  <c r="N32" i="9"/>
  <c r="K32" i="9"/>
  <c r="E32" i="9"/>
  <c r="B32" i="9"/>
  <c r="AA31" i="9"/>
  <c r="U30" i="9" s="1"/>
  <c r="Z31" i="9"/>
  <c r="T30" i="9" s="1"/>
  <c r="O31" i="9"/>
  <c r="L31" i="9"/>
  <c r="I31" i="9"/>
  <c r="B31" i="9"/>
  <c r="N30" i="9"/>
  <c r="K30" i="9"/>
  <c r="H30" i="9"/>
  <c r="B30" i="9"/>
  <c r="M25" i="9"/>
  <c r="L25" i="9"/>
  <c r="K25" i="9"/>
  <c r="J25" i="9"/>
  <c r="H25" i="9"/>
  <c r="I25" i="9" s="1"/>
  <c r="G25" i="9"/>
  <c r="E25" i="9"/>
  <c r="E24" i="9" s="1"/>
  <c r="B25" i="9"/>
  <c r="K24" i="9"/>
  <c r="B24" i="9"/>
  <c r="O23" i="9"/>
  <c r="J23" i="9"/>
  <c r="AA23" i="9" s="1"/>
  <c r="U22" i="9" s="1"/>
  <c r="H23" i="9"/>
  <c r="I23" i="9" s="1"/>
  <c r="G23" i="9"/>
  <c r="E23" i="9"/>
  <c r="F23" i="9" s="1"/>
  <c r="B23" i="9"/>
  <c r="N22" i="9"/>
  <c r="E22" i="9"/>
  <c r="B22" i="9"/>
  <c r="O21" i="9"/>
  <c r="L21" i="9"/>
  <c r="G21" i="9"/>
  <c r="AA21" i="9" s="1"/>
  <c r="U20" i="9" s="1"/>
  <c r="E21" i="9"/>
  <c r="Z21" i="9" s="1"/>
  <c r="T20" i="9" s="1"/>
  <c r="B21" i="9"/>
  <c r="N20" i="9"/>
  <c r="K20" i="9"/>
  <c r="B20" i="9"/>
  <c r="AA19" i="9"/>
  <c r="U18" i="9" s="1"/>
  <c r="Z19" i="9"/>
  <c r="O19" i="9"/>
  <c r="L19" i="9"/>
  <c r="I19" i="9"/>
  <c r="B19" i="9"/>
  <c r="AZ23" i="11" s="1"/>
  <c r="BO22" i="11" s="1"/>
  <c r="T18" i="9"/>
  <c r="N18" i="9"/>
  <c r="K18" i="9"/>
  <c r="Q18" i="9" s="1"/>
  <c r="H18" i="9"/>
  <c r="B18" i="9"/>
  <c r="M13" i="9"/>
  <c r="K13" i="9"/>
  <c r="L13" i="9" s="1"/>
  <c r="J13" i="9"/>
  <c r="H13" i="9"/>
  <c r="H12" i="9" s="1"/>
  <c r="G13" i="9"/>
  <c r="E13" i="9"/>
  <c r="B13" i="9"/>
  <c r="B12" i="9"/>
  <c r="O11" i="9"/>
  <c r="J11" i="9"/>
  <c r="AA11" i="9" s="1"/>
  <c r="U10" i="9" s="1"/>
  <c r="I11" i="9"/>
  <c r="H11" i="9"/>
  <c r="G11" i="9"/>
  <c r="E11" i="9"/>
  <c r="Z11" i="9" s="1"/>
  <c r="T10" i="9" s="1"/>
  <c r="B11" i="9"/>
  <c r="N10" i="9"/>
  <c r="H10" i="9"/>
  <c r="E10" i="9"/>
  <c r="B10" i="9"/>
  <c r="O9" i="9"/>
  <c r="L9" i="9"/>
  <c r="G9" i="9"/>
  <c r="AA9" i="9" s="1"/>
  <c r="U8" i="9" s="1"/>
  <c r="E9" i="9"/>
  <c r="Z9" i="9" s="1"/>
  <c r="T8" i="9" s="1"/>
  <c r="B9" i="9"/>
  <c r="N8" i="9"/>
  <c r="K8" i="9"/>
  <c r="B8" i="9"/>
  <c r="AA7" i="9"/>
  <c r="Z7" i="9"/>
  <c r="T6" i="9" s="1"/>
  <c r="V6" i="9" s="1"/>
  <c r="O7" i="9"/>
  <c r="L7" i="9"/>
  <c r="I7" i="9"/>
  <c r="B7" i="9"/>
  <c r="AZ11" i="11" s="1"/>
  <c r="BO12" i="11" s="1"/>
  <c r="U6" i="9"/>
  <c r="N6" i="9"/>
  <c r="K6" i="9"/>
  <c r="S6" i="9" s="1"/>
  <c r="H6" i="9"/>
  <c r="B6" i="9"/>
  <c r="M1" i="9"/>
  <c r="M49" i="8"/>
  <c r="K49" i="8"/>
  <c r="L49" i="8" s="1"/>
  <c r="J49" i="8"/>
  <c r="AA49" i="8" s="1"/>
  <c r="U48" i="8" s="1"/>
  <c r="I49" i="8"/>
  <c r="H49" i="8"/>
  <c r="G49" i="8"/>
  <c r="E49" i="8"/>
  <c r="B49" i="8"/>
  <c r="BH43" i="10" s="1"/>
  <c r="BV41" i="10" s="1"/>
  <c r="H48" i="8"/>
  <c r="E48" i="8"/>
  <c r="B48" i="8"/>
  <c r="O47" i="8"/>
  <c r="J47" i="8"/>
  <c r="H47" i="8"/>
  <c r="I47" i="8" s="1"/>
  <c r="G47" i="8"/>
  <c r="AA47" i="8" s="1"/>
  <c r="U46" i="8" s="1"/>
  <c r="F47" i="8"/>
  <c r="E47" i="8"/>
  <c r="Z47" i="8" s="1"/>
  <c r="T46" i="8" s="1"/>
  <c r="B47" i="8"/>
  <c r="BH45" i="10" s="1"/>
  <c r="BV44" i="10" s="1"/>
  <c r="N46" i="8"/>
  <c r="B46" i="8"/>
  <c r="AA45" i="8"/>
  <c r="U44" i="8" s="1"/>
  <c r="O45" i="8"/>
  <c r="L45" i="8"/>
  <c r="G45" i="8"/>
  <c r="E45" i="8"/>
  <c r="B45" i="8"/>
  <c r="N44" i="8"/>
  <c r="K44" i="8"/>
  <c r="B44" i="8"/>
  <c r="AA43" i="8"/>
  <c r="U42" i="8" s="1"/>
  <c r="Z43" i="8"/>
  <c r="T42" i="8" s="1"/>
  <c r="O43" i="8"/>
  <c r="L43" i="8"/>
  <c r="I43" i="8"/>
  <c r="B43" i="8"/>
  <c r="N42" i="8"/>
  <c r="K42" i="8"/>
  <c r="H42" i="8"/>
  <c r="B42" i="8"/>
  <c r="M37" i="8"/>
  <c r="K37" i="8"/>
  <c r="L37" i="8" s="1"/>
  <c r="J37" i="8"/>
  <c r="H37" i="8"/>
  <c r="I37" i="8" s="1"/>
  <c r="G37" i="8"/>
  <c r="F37" i="8"/>
  <c r="E37" i="8"/>
  <c r="Z37" i="8" s="1"/>
  <c r="T36" i="8" s="1"/>
  <c r="B37" i="8"/>
  <c r="E36" i="8"/>
  <c r="B36" i="8"/>
  <c r="O35" i="8"/>
  <c r="J35" i="8"/>
  <c r="H35" i="8"/>
  <c r="G35" i="8"/>
  <c r="AA35" i="8" s="1"/>
  <c r="U34" i="8" s="1"/>
  <c r="E35" i="8"/>
  <c r="F35" i="8" s="1"/>
  <c r="B35" i="8"/>
  <c r="N34" i="8"/>
  <c r="B34" i="8"/>
  <c r="Z33" i="8"/>
  <c r="T32" i="8" s="1"/>
  <c r="O33" i="8"/>
  <c r="L33" i="8"/>
  <c r="G33" i="8"/>
  <c r="AA33" i="8" s="1"/>
  <c r="U32" i="8" s="1"/>
  <c r="F33" i="8"/>
  <c r="E33" i="8"/>
  <c r="B33" i="8"/>
  <c r="N32" i="8"/>
  <c r="K32" i="8"/>
  <c r="E32" i="8"/>
  <c r="B32" i="8"/>
  <c r="AA31" i="8"/>
  <c r="Z31" i="8"/>
  <c r="O31" i="8"/>
  <c r="L31" i="8"/>
  <c r="I31" i="8"/>
  <c r="B31" i="8"/>
  <c r="U30" i="8"/>
  <c r="T30" i="8"/>
  <c r="N30" i="8"/>
  <c r="K30" i="8"/>
  <c r="H30" i="8"/>
  <c r="B30" i="8"/>
  <c r="M25" i="8"/>
  <c r="K25" i="8"/>
  <c r="L25" i="8" s="1"/>
  <c r="J25" i="8"/>
  <c r="H25" i="8"/>
  <c r="I25" i="8" s="1"/>
  <c r="G25" i="8"/>
  <c r="E25" i="8"/>
  <c r="B25" i="8"/>
  <c r="H24" i="8"/>
  <c r="E24" i="8"/>
  <c r="B24" i="8"/>
  <c r="O23" i="8"/>
  <c r="J23" i="8"/>
  <c r="H23" i="8"/>
  <c r="H22" i="8" s="1"/>
  <c r="G23" i="8"/>
  <c r="AA23" i="8" s="1"/>
  <c r="U22" i="8" s="1"/>
  <c r="E23" i="8"/>
  <c r="Z23" i="8" s="1"/>
  <c r="T22" i="8" s="1"/>
  <c r="B23" i="8"/>
  <c r="N22" i="8"/>
  <c r="B22" i="8"/>
  <c r="Z21" i="8"/>
  <c r="T20" i="8" s="1"/>
  <c r="O21" i="8"/>
  <c r="L21" i="8"/>
  <c r="G21" i="8"/>
  <c r="AA21" i="8" s="1"/>
  <c r="U20" i="8" s="1"/>
  <c r="F21" i="8"/>
  <c r="E21" i="8"/>
  <c r="B21" i="8"/>
  <c r="N20" i="8"/>
  <c r="K20" i="8"/>
  <c r="S20" i="8" s="1"/>
  <c r="E20" i="8"/>
  <c r="B20" i="8"/>
  <c r="AA19" i="8"/>
  <c r="Z19" i="8"/>
  <c r="O19" i="8"/>
  <c r="L19" i="8"/>
  <c r="I19" i="8"/>
  <c r="B19" i="8"/>
  <c r="U18" i="8"/>
  <c r="T18" i="8"/>
  <c r="N18" i="8"/>
  <c r="K18" i="8"/>
  <c r="H18" i="8"/>
  <c r="B18" i="8"/>
  <c r="R18" i="8" s="1"/>
  <c r="M13" i="8"/>
  <c r="L13" i="8"/>
  <c r="K13" i="8"/>
  <c r="J13" i="8"/>
  <c r="I13" i="8"/>
  <c r="H13" i="8"/>
  <c r="G13" i="8"/>
  <c r="E13" i="8"/>
  <c r="E12" i="8" s="1"/>
  <c r="B13" i="8"/>
  <c r="K12" i="8"/>
  <c r="H12" i="8"/>
  <c r="B12" i="8"/>
  <c r="O11" i="8"/>
  <c r="J11" i="8"/>
  <c r="H11" i="8"/>
  <c r="I11" i="8" s="1"/>
  <c r="G11" i="8"/>
  <c r="E11" i="8"/>
  <c r="Z11" i="8" s="1"/>
  <c r="T10" i="8" s="1"/>
  <c r="B11" i="8"/>
  <c r="N10" i="8"/>
  <c r="B10" i="8"/>
  <c r="Z9" i="8"/>
  <c r="T8" i="8" s="1"/>
  <c r="O9" i="8"/>
  <c r="L9" i="8"/>
  <c r="G9" i="8"/>
  <c r="AA9" i="8" s="1"/>
  <c r="U8" i="8" s="1"/>
  <c r="F9" i="8"/>
  <c r="E9" i="8"/>
  <c r="B9" i="8"/>
  <c r="N8" i="8"/>
  <c r="K8" i="8"/>
  <c r="E8" i="8"/>
  <c r="B8" i="8"/>
  <c r="AA7" i="8"/>
  <c r="U6" i="8" s="1"/>
  <c r="Z7" i="8"/>
  <c r="O7" i="8"/>
  <c r="L7" i="8"/>
  <c r="I7" i="8"/>
  <c r="B7" i="8"/>
  <c r="T6" i="8"/>
  <c r="S6" i="8"/>
  <c r="N6" i="8"/>
  <c r="K6" i="8"/>
  <c r="H6" i="8"/>
  <c r="B6" i="8"/>
  <c r="R6" i="8" s="1"/>
  <c r="M1" i="8"/>
  <c r="R36" i="8" l="1"/>
  <c r="I26" i="15"/>
  <c r="E44" i="15"/>
  <c r="I44" i="15" s="1"/>
  <c r="V22" i="8"/>
  <c r="R32" i="8"/>
  <c r="Q36" i="8"/>
  <c r="AA37" i="8"/>
  <c r="U36" i="8" s="1"/>
  <c r="V36" i="8" s="1"/>
  <c r="V42" i="8"/>
  <c r="F49" i="9"/>
  <c r="H36" i="8"/>
  <c r="Q42" i="8"/>
  <c r="F9" i="9"/>
  <c r="I13" i="9"/>
  <c r="F21" i="9"/>
  <c r="Z23" i="9"/>
  <c r="T22" i="9" s="1"/>
  <c r="V22" i="9" s="1"/>
  <c r="F25" i="9"/>
  <c r="R30" i="9"/>
  <c r="H34" i="9"/>
  <c r="F37" i="9"/>
  <c r="V42" i="9"/>
  <c r="J23" i="10"/>
  <c r="E24" i="15"/>
  <c r="E28" i="15"/>
  <c r="Z25" i="9"/>
  <c r="T24" i="9" s="1"/>
  <c r="AA25" i="9"/>
  <c r="U24" i="9" s="1"/>
  <c r="Z35" i="9"/>
  <c r="T34" i="9" s="1"/>
  <c r="AA37" i="9"/>
  <c r="U36" i="9" s="1"/>
  <c r="S42" i="9"/>
  <c r="AA49" i="9"/>
  <c r="U48" i="9" s="1"/>
  <c r="I30" i="14"/>
  <c r="V6" i="8"/>
  <c r="K36" i="8"/>
  <c r="E8" i="9"/>
  <c r="V10" i="9"/>
  <c r="E34" i="15"/>
  <c r="Q8" i="8"/>
  <c r="S32" i="8"/>
  <c r="AA11" i="8"/>
  <c r="U10" i="8" s="1"/>
  <c r="V10" i="8" s="1"/>
  <c r="Z25" i="8"/>
  <c r="T24" i="8" s="1"/>
  <c r="E34" i="8"/>
  <c r="R34" i="8" s="1"/>
  <c r="E46" i="8"/>
  <c r="Z49" i="8"/>
  <c r="T48" i="8" s="1"/>
  <c r="F11" i="9"/>
  <c r="K12" i="9"/>
  <c r="E20" i="9"/>
  <c r="R20" i="9" s="1"/>
  <c r="H24" i="9"/>
  <c r="S24" i="9" s="1"/>
  <c r="BH29" i="10"/>
  <c r="BV28" i="10" s="1"/>
  <c r="I26" i="14"/>
  <c r="I34" i="14"/>
  <c r="S12" i="8"/>
  <c r="I23" i="8"/>
  <c r="Q34" i="8"/>
  <c r="W34" i="8" s="1"/>
  <c r="AC35" i="8" s="1"/>
  <c r="AB35" i="8" s="1"/>
  <c r="X34" i="8" s="1"/>
  <c r="Z35" i="8"/>
  <c r="T34" i="8" s="1"/>
  <c r="V34" i="8" s="1"/>
  <c r="H10" i="8"/>
  <c r="AA25" i="8"/>
  <c r="U24" i="8" s="1"/>
  <c r="Q30" i="8"/>
  <c r="W30" i="8" s="1"/>
  <c r="AC31" i="8" s="1"/>
  <c r="AB31" i="8" s="1"/>
  <c r="X30" i="8" s="1"/>
  <c r="H34" i="8"/>
  <c r="S34" i="8" s="1"/>
  <c r="H46" i="8"/>
  <c r="F49" i="8"/>
  <c r="K24" i="8"/>
  <c r="Q24" i="8" s="1"/>
  <c r="Q6" i="8"/>
  <c r="W6" i="8" s="1"/>
  <c r="AC7" i="8" s="1"/>
  <c r="AB7" i="8" s="1"/>
  <c r="X6" i="8" s="1"/>
  <c r="R12" i="8"/>
  <c r="I18" i="15"/>
  <c r="V24" i="8"/>
  <c r="V32" i="8"/>
  <c r="BH21" i="10"/>
  <c r="BV19" i="10" s="1"/>
  <c r="BH12" i="10"/>
  <c r="BV11" i="10" s="1"/>
  <c r="BH7" i="10"/>
  <c r="BV6" i="10" s="1"/>
  <c r="R8" i="8"/>
  <c r="E10" i="8"/>
  <c r="S10" i="8" s="1"/>
  <c r="S18" i="8"/>
  <c r="R30" i="8"/>
  <c r="I35" i="8"/>
  <c r="AZ40" i="10"/>
  <c r="BO39" i="10" s="1"/>
  <c r="AZ43" i="10"/>
  <c r="BO41" i="10" s="1"/>
  <c r="AZ45" i="10"/>
  <c r="BO44" i="10" s="1"/>
  <c r="Z45" i="8"/>
  <c r="T44" i="8" s="1"/>
  <c r="V44" i="8" s="1"/>
  <c r="F45" i="8"/>
  <c r="E44" i="8"/>
  <c r="Q44" i="8" s="1"/>
  <c r="R32" i="9"/>
  <c r="S32" i="9"/>
  <c r="Q32" i="9"/>
  <c r="W32" i="9" s="1"/>
  <c r="S34" i="9"/>
  <c r="R34" i="9"/>
  <c r="Q34" i="9"/>
  <c r="F45" i="10"/>
  <c r="J45" i="10" s="1"/>
  <c r="J34" i="10"/>
  <c r="F11" i="8"/>
  <c r="Q18" i="8"/>
  <c r="W18" i="8" s="1"/>
  <c r="V20" i="8"/>
  <c r="AZ12" i="10"/>
  <c r="BO11" i="10" s="1"/>
  <c r="AZ10" i="10"/>
  <c r="BO8" i="10" s="1"/>
  <c r="BH18" i="10"/>
  <c r="BV17" i="10" s="1"/>
  <c r="AZ39" i="10"/>
  <c r="BO40" i="10" s="1"/>
  <c r="BH33" i="10"/>
  <c r="BV34" i="10" s="1"/>
  <c r="BH41" i="10"/>
  <c r="BV43" i="10" s="1"/>
  <c r="S10" i="9"/>
  <c r="R10" i="9"/>
  <c r="Q10" i="9"/>
  <c r="E12" i="9"/>
  <c r="Z13" i="9"/>
  <c r="T12" i="9" s="1"/>
  <c r="F13" i="9"/>
  <c r="R18" i="9"/>
  <c r="S18" i="9"/>
  <c r="W18" i="9" s="1"/>
  <c r="AC19" i="9" s="1"/>
  <c r="AB19" i="9" s="1"/>
  <c r="X18" i="9" s="1"/>
  <c r="E48" i="15"/>
  <c r="I30" i="15"/>
  <c r="AZ8" i="10"/>
  <c r="BO10" i="10" s="1"/>
  <c r="AZ6" i="10"/>
  <c r="BO7" i="10" s="1"/>
  <c r="R10" i="8"/>
  <c r="Q12" i="8"/>
  <c r="W12" i="8" s="1"/>
  <c r="F13" i="8"/>
  <c r="Z13" i="8"/>
  <c r="T12" i="8" s="1"/>
  <c r="F23" i="8"/>
  <c r="AZ44" i="10"/>
  <c r="BO45" i="10" s="1"/>
  <c r="BH28" i="10"/>
  <c r="BV29" i="10" s="1"/>
  <c r="S36" i="8"/>
  <c r="W36" i="8" s="1"/>
  <c r="AC37" i="8" s="1"/>
  <c r="AB37" i="8" s="1"/>
  <c r="X36" i="8" s="1"/>
  <c r="BH39" i="10"/>
  <c r="BV40" i="10" s="1"/>
  <c r="BH30" i="10"/>
  <c r="BV32" i="10" s="1"/>
  <c r="BH44" i="10"/>
  <c r="BV45" i="10" s="1"/>
  <c r="S42" i="8"/>
  <c r="W42" i="8" s="1"/>
  <c r="AC43" i="8" s="1"/>
  <c r="AB43" i="8" s="1"/>
  <c r="X42" i="8" s="1"/>
  <c r="R42" i="8"/>
  <c r="S8" i="8"/>
  <c r="W8" i="8" s="1"/>
  <c r="BH19" i="10"/>
  <c r="BV21" i="10" s="1"/>
  <c r="AZ17" i="10"/>
  <c r="BO18" i="10" s="1"/>
  <c r="BH11" i="10"/>
  <c r="BV12" i="10" s="1"/>
  <c r="AA13" i="8"/>
  <c r="U12" i="8" s="1"/>
  <c r="V18" i="8"/>
  <c r="AZ21" i="10"/>
  <c r="BO19" i="10" s="1"/>
  <c r="AZ18" i="10"/>
  <c r="BO17" i="10" s="1"/>
  <c r="AZ23" i="10"/>
  <c r="BO22" i="10" s="1"/>
  <c r="R20" i="8"/>
  <c r="Q20" i="8"/>
  <c r="W20" i="8" s="1"/>
  <c r="E22" i="8"/>
  <c r="F25" i="8"/>
  <c r="S30" i="8"/>
  <c r="S46" i="8"/>
  <c r="AZ44" i="11"/>
  <c r="BO45" i="11" s="1"/>
  <c r="BH28" i="11"/>
  <c r="BV29" i="11" s="1"/>
  <c r="AZ41" i="10"/>
  <c r="BO43" i="10" s="1"/>
  <c r="V8" i="8"/>
  <c r="AZ19" i="10"/>
  <c r="BO21" i="10" s="1"/>
  <c r="BH6" i="10"/>
  <c r="BV7" i="10" s="1"/>
  <c r="AZ22" i="10"/>
  <c r="BO23" i="10" s="1"/>
  <c r="BH8" i="10"/>
  <c r="BV10" i="10" s="1"/>
  <c r="BH17" i="10"/>
  <c r="BV18" i="10" s="1"/>
  <c r="BH22" i="10"/>
  <c r="BV23" i="10" s="1"/>
  <c r="AZ7" i="10"/>
  <c r="BO6" i="10" s="1"/>
  <c r="BH23" i="10"/>
  <c r="BV22" i="10" s="1"/>
  <c r="BH10" i="10"/>
  <c r="BV8" i="10" s="1"/>
  <c r="V30" i="8"/>
  <c r="AZ28" i="10"/>
  <c r="BO29" i="10" s="1"/>
  <c r="AZ30" i="10"/>
  <c r="BO32" i="10" s="1"/>
  <c r="AZ33" i="10"/>
  <c r="BO34" i="10" s="1"/>
  <c r="Q32" i="8"/>
  <c r="W32" i="8" s="1"/>
  <c r="AC33" i="8" s="1"/>
  <c r="AB33" i="8" s="1"/>
  <c r="X32" i="8" s="1"/>
  <c r="V46" i="8"/>
  <c r="V48" i="8"/>
  <c r="V8" i="9"/>
  <c r="S12" i="9"/>
  <c r="AZ11" i="10"/>
  <c r="BO12" i="10" s="1"/>
  <c r="F29" i="10"/>
  <c r="J18" i="10"/>
  <c r="R8" i="9"/>
  <c r="Q20" i="9"/>
  <c r="AZ12" i="11"/>
  <c r="BO11" i="11" s="1"/>
  <c r="AZ10" i="11"/>
  <c r="BO8" i="11" s="1"/>
  <c r="BH18" i="11"/>
  <c r="BV17" i="11" s="1"/>
  <c r="AZ7" i="11"/>
  <c r="BO6" i="11" s="1"/>
  <c r="BH10" i="11"/>
  <c r="BV8" i="11" s="1"/>
  <c r="Q30" i="9"/>
  <c r="AZ33" i="11"/>
  <c r="BO34" i="11" s="1"/>
  <c r="AZ30" i="11"/>
  <c r="BO32" i="11" s="1"/>
  <c r="V30" i="9"/>
  <c r="V34" i="9"/>
  <c r="R42" i="9"/>
  <c r="BH45" i="11"/>
  <c r="BV44" i="11" s="1"/>
  <c r="BH32" i="11"/>
  <c r="BV30" i="11" s="1"/>
  <c r="AZ29" i="11"/>
  <c r="BO28" i="11" s="1"/>
  <c r="I47" i="9"/>
  <c r="H46" i="9"/>
  <c r="R46" i="9" s="1"/>
  <c r="F43" i="10"/>
  <c r="J43" i="10" s="1"/>
  <c r="J32" i="10"/>
  <c r="AZ8" i="11"/>
  <c r="BO10" i="11" s="1"/>
  <c r="AZ6" i="11"/>
  <c r="BO7" i="11" s="1"/>
  <c r="Q8" i="9"/>
  <c r="S8" i="9"/>
  <c r="BH19" i="11"/>
  <c r="BV21" i="11" s="1"/>
  <c r="AZ17" i="11"/>
  <c r="BO18" i="11" s="1"/>
  <c r="BH11" i="11"/>
  <c r="BV12" i="11" s="1"/>
  <c r="R12" i="9"/>
  <c r="AA13" i="9"/>
  <c r="U12" i="9" s="1"/>
  <c r="V18" i="9"/>
  <c r="S20" i="9"/>
  <c r="R24" i="9"/>
  <c r="Q24" i="9"/>
  <c r="W24" i="9" s="1"/>
  <c r="BH21" i="11"/>
  <c r="BV19" i="11" s="1"/>
  <c r="BH7" i="11"/>
  <c r="BV6" i="11" s="1"/>
  <c r="BH12" i="11"/>
  <c r="BV11" i="11" s="1"/>
  <c r="S30" i="9"/>
  <c r="V32" i="9"/>
  <c r="AZ39" i="11"/>
  <c r="BO40" i="11" s="1"/>
  <c r="BH33" i="11"/>
  <c r="BV34" i="11" s="1"/>
  <c r="BH41" i="11"/>
  <c r="BV43" i="11" s="1"/>
  <c r="Z47" i="9"/>
  <c r="T46" i="9" s="1"/>
  <c r="BH43" i="11"/>
  <c r="BV41" i="11" s="1"/>
  <c r="BH29" i="11"/>
  <c r="BV28" i="11" s="1"/>
  <c r="BH34" i="11"/>
  <c r="BV33" i="11" s="1"/>
  <c r="I49" i="9"/>
  <c r="Z49" i="9"/>
  <c r="T48" i="9" s="1"/>
  <c r="V48" i="9" s="1"/>
  <c r="AZ18" i="11"/>
  <c r="BO17" i="11" s="1"/>
  <c r="AZ21" i="11"/>
  <c r="BO19" i="11" s="1"/>
  <c r="AZ28" i="11"/>
  <c r="BO29" i="11" s="1"/>
  <c r="BH40" i="10"/>
  <c r="BV39" i="10" s="1"/>
  <c r="AZ32" i="10"/>
  <c r="BO30" i="10" s="1"/>
  <c r="AZ34" i="10"/>
  <c r="BO33" i="10" s="1"/>
  <c r="Q46" i="8"/>
  <c r="W46" i="8" s="1"/>
  <c r="AC47" i="8" s="1"/>
  <c r="AB47" i="8" s="1"/>
  <c r="X46" i="8" s="1"/>
  <c r="K48" i="8"/>
  <c r="R48" i="8" s="1"/>
  <c r="R6" i="9"/>
  <c r="Q6" i="9"/>
  <c r="W6" i="9" s="1"/>
  <c r="AC7" i="9" s="1"/>
  <c r="AB7" i="9" s="1"/>
  <c r="X6" i="9" s="1"/>
  <c r="AZ19" i="11"/>
  <c r="BO21" i="11" s="1"/>
  <c r="BH6" i="11"/>
  <c r="BV7" i="11" s="1"/>
  <c r="AZ22" i="11"/>
  <c r="BO23" i="11" s="1"/>
  <c r="BH8" i="11"/>
  <c r="BV10" i="11" s="1"/>
  <c r="BH17" i="11"/>
  <c r="BV18" i="11" s="1"/>
  <c r="BH22" i="11"/>
  <c r="BV23" i="11" s="1"/>
  <c r="V20" i="9"/>
  <c r="H22" i="9"/>
  <c r="Q22" i="9" s="1"/>
  <c r="V24" i="9"/>
  <c r="Z37" i="9"/>
  <c r="T36" i="9" s="1"/>
  <c r="V36" i="9" s="1"/>
  <c r="H36" i="9"/>
  <c r="Q36" i="9" s="1"/>
  <c r="I37" i="9"/>
  <c r="V44" i="9"/>
  <c r="BH23" i="11"/>
  <c r="BV22" i="11" s="1"/>
  <c r="BH30" i="11"/>
  <c r="BV32" i="11" s="1"/>
  <c r="BH44" i="11"/>
  <c r="BV45" i="11" s="1"/>
  <c r="E60" i="14"/>
  <c r="I60" i="14" s="1"/>
  <c r="I42" i="14"/>
  <c r="E62" i="14"/>
  <c r="I62" i="14" s="1"/>
  <c r="I44" i="14"/>
  <c r="E64" i="14"/>
  <c r="I64" i="14" s="1"/>
  <c r="I46" i="14"/>
  <c r="E70" i="14"/>
  <c r="I70" i="14" s="1"/>
  <c r="I52" i="14"/>
  <c r="E72" i="14"/>
  <c r="I72" i="14" s="1"/>
  <c r="I54" i="14"/>
  <c r="Q42" i="9"/>
  <c r="W42" i="9" s="1"/>
  <c r="AC43" i="9" s="1"/>
  <c r="AB43" i="9" s="1"/>
  <c r="X42" i="9" s="1"/>
  <c r="Q44" i="9"/>
  <c r="W44" i="9" s="1"/>
  <c r="BH40" i="11"/>
  <c r="BV39" i="11" s="1"/>
  <c r="AZ32" i="11"/>
  <c r="BO30" i="11" s="1"/>
  <c r="R48" i="9"/>
  <c r="Q48" i="9"/>
  <c r="W48" i="9" s="1"/>
  <c r="AC49" i="9" s="1"/>
  <c r="AB49" i="9" s="1"/>
  <c r="X48" i="9" s="1"/>
  <c r="F33" i="10"/>
  <c r="J22" i="10"/>
  <c r="F30" i="10"/>
  <c r="BH34" i="10"/>
  <c r="BV33" i="10" s="1"/>
  <c r="AZ43" i="11"/>
  <c r="BO41" i="11" s="1"/>
  <c r="AZ45" i="11"/>
  <c r="BO44" i="11" s="1"/>
  <c r="E54" i="15"/>
  <c r="I36" i="15"/>
  <c r="AA47" i="9"/>
  <c r="U46" i="9" s="1"/>
  <c r="S48" i="9"/>
  <c r="F28" i="10"/>
  <c r="J17" i="10"/>
  <c r="AZ29" i="10"/>
  <c r="BO28" i="10" s="1"/>
  <c r="BH32" i="10"/>
  <c r="BV30" i="10" s="1"/>
  <c r="E66" i="14"/>
  <c r="I66" i="14" s="1"/>
  <c r="I48" i="14"/>
  <c r="E62" i="15"/>
  <c r="I62" i="15" s="1"/>
  <c r="AC45" i="9" l="1"/>
  <c r="AB45" i="9" s="1"/>
  <c r="X44" i="9" s="1"/>
  <c r="S46" i="9"/>
  <c r="AC19" i="8"/>
  <c r="AB19" i="8" s="1"/>
  <c r="X18" i="8" s="1"/>
  <c r="S24" i="8"/>
  <c r="W24" i="8" s="1"/>
  <c r="AC25" i="8" s="1"/>
  <c r="AB25" i="8" s="1"/>
  <c r="X24" i="8" s="1"/>
  <c r="E42" i="15"/>
  <c r="I24" i="15"/>
  <c r="I34" i="15"/>
  <c r="E52" i="15"/>
  <c r="R24" i="8"/>
  <c r="R36" i="9"/>
  <c r="V12" i="9"/>
  <c r="R46" i="8"/>
  <c r="Q12" i="9"/>
  <c r="W30" i="9"/>
  <c r="AC31" i="9" s="1"/>
  <c r="AB31" i="9" s="1"/>
  <c r="X30" i="9" s="1"/>
  <c r="AC9" i="8"/>
  <c r="AB9" i="8" s="1"/>
  <c r="X8" i="8" s="1"/>
  <c r="S48" i="8"/>
  <c r="AC33" i="9"/>
  <c r="AB33" i="9" s="1"/>
  <c r="X32" i="9" s="1"/>
  <c r="E46" i="15"/>
  <c r="I28" i="15"/>
  <c r="R44" i="8"/>
  <c r="W20" i="9"/>
  <c r="AC21" i="9" s="1"/>
  <c r="AB21" i="9" s="1"/>
  <c r="X20" i="9" s="1"/>
  <c r="F40" i="10"/>
  <c r="J40" i="10" s="1"/>
  <c r="J29" i="10"/>
  <c r="S22" i="8"/>
  <c r="Q22" i="8"/>
  <c r="I48" i="15"/>
  <c r="E66" i="15"/>
  <c r="I66" i="15" s="1"/>
  <c r="W12" i="9"/>
  <c r="AC13" i="9" s="1"/>
  <c r="AB13" i="9" s="1"/>
  <c r="X12" i="9" s="1"/>
  <c r="W34" i="9"/>
  <c r="AC35" i="9" s="1"/>
  <c r="AB35" i="9" s="1"/>
  <c r="X34" i="9" s="1"/>
  <c r="R22" i="8"/>
  <c r="F39" i="10"/>
  <c r="J39" i="10" s="1"/>
  <c r="J28" i="10"/>
  <c r="E72" i="15"/>
  <c r="I72" i="15" s="1"/>
  <c r="I54" i="15"/>
  <c r="J30" i="10"/>
  <c r="F41" i="10"/>
  <c r="J41" i="10" s="1"/>
  <c r="S36" i="9"/>
  <c r="W36" i="9" s="1"/>
  <c r="AC37" i="9" s="1"/>
  <c r="AB37" i="9" s="1"/>
  <c r="X36" i="9" s="1"/>
  <c r="R22" i="9"/>
  <c r="AC25" i="9"/>
  <c r="AB25" i="9" s="1"/>
  <c r="X24" i="9" s="1"/>
  <c r="W8" i="9"/>
  <c r="AC9" i="9" s="1"/>
  <c r="AB9" i="9" s="1"/>
  <c r="X8" i="9" s="1"/>
  <c r="AC21" i="8"/>
  <c r="AB21" i="8" s="1"/>
  <c r="X20" i="8" s="1"/>
  <c r="V12" i="8"/>
  <c r="AC13" i="8" s="1"/>
  <c r="AB13" i="8" s="1"/>
  <c r="X12" i="8" s="1"/>
  <c r="Q46" i="9"/>
  <c r="W46" i="9" s="1"/>
  <c r="AC47" i="9" s="1"/>
  <c r="AB47" i="9" s="1"/>
  <c r="X46" i="9" s="1"/>
  <c r="W10" i="9"/>
  <c r="AC11" i="9" s="1"/>
  <c r="AB11" i="9" s="1"/>
  <c r="X10" i="9" s="1"/>
  <c r="Q10" i="8"/>
  <c r="W10" i="8" s="1"/>
  <c r="AC11" i="8" s="1"/>
  <c r="AB11" i="8" s="1"/>
  <c r="X10" i="8" s="1"/>
  <c r="S22" i="9"/>
  <c r="W22" i="9" s="1"/>
  <c r="AC23" i="9" s="1"/>
  <c r="AB23" i="9" s="1"/>
  <c r="X22" i="9" s="1"/>
  <c r="J33" i="10"/>
  <c r="F44" i="10"/>
  <c r="J44" i="10" s="1"/>
  <c r="V46" i="9"/>
  <c r="S44" i="8"/>
  <c r="W44" i="8" s="1"/>
  <c r="AC45" i="8" s="1"/>
  <c r="AB45" i="8" s="1"/>
  <c r="X44" i="8" s="1"/>
  <c r="Q48" i="8"/>
  <c r="W48" i="8" s="1"/>
  <c r="AC49" i="8" s="1"/>
  <c r="AB49" i="8" s="1"/>
  <c r="X48" i="8" s="1"/>
  <c r="I42" i="15" l="1"/>
  <c r="E60" i="15"/>
  <c r="I60" i="15" s="1"/>
  <c r="I46" i="15"/>
  <c r="E64" i="15"/>
  <c r="I64" i="15" s="1"/>
  <c r="I52" i="15"/>
  <c r="E70" i="15"/>
  <c r="I70" i="15" s="1"/>
  <c r="W22" i="8"/>
  <c r="AC23" i="8" s="1"/>
  <c r="AB23" i="8" s="1"/>
  <c r="X22" i="8" s="1"/>
</calcChain>
</file>

<file path=xl/sharedStrings.xml><?xml version="1.0" encoding="utf-8"?>
<sst xmlns="http://schemas.openxmlformats.org/spreadsheetml/2006/main" count="1172" uniqueCount="544">
  <si>
    <t>【１】</t>
    <phoneticPr fontId="3"/>
  </si>
  <si>
    <t>目的</t>
    <rPh sb="0" eb="2">
      <t>モクテキ</t>
    </rPh>
    <phoneticPr fontId="3"/>
  </si>
  <si>
    <t>この大会は神栖市サッカースポーツ少年団連絡協議会に加盟するチームと交流の</t>
    <rPh sb="2" eb="4">
      <t>タイカイ</t>
    </rPh>
    <rPh sb="5" eb="6">
      <t>カミ</t>
    </rPh>
    <rPh sb="6" eb="7">
      <t>ス</t>
    </rPh>
    <rPh sb="7" eb="8">
      <t>シ</t>
    </rPh>
    <rPh sb="16" eb="19">
      <t>ショウネンダン</t>
    </rPh>
    <rPh sb="19" eb="21">
      <t>レンラク</t>
    </rPh>
    <rPh sb="21" eb="24">
      <t>キョウギカイ</t>
    </rPh>
    <rPh sb="25" eb="27">
      <t>カメイ</t>
    </rPh>
    <rPh sb="33" eb="35">
      <t>コウリュウ</t>
    </rPh>
    <phoneticPr fontId="3"/>
  </si>
  <si>
    <t>あるチームを招待し、友情の確認を行うと共に、相互の技術向上に励み、参加者の</t>
    <rPh sb="6" eb="8">
      <t>ショウタイ</t>
    </rPh>
    <rPh sb="10" eb="12">
      <t>ユウジョウ</t>
    </rPh>
    <rPh sb="13" eb="15">
      <t>カクニン</t>
    </rPh>
    <rPh sb="16" eb="17">
      <t>オコナ</t>
    </rPh>
    <rPh sb="19" eb="20">
      <t>トモ</t>
    </rPh>
    <rPh sb="22" eb="24">
      <t>ソウゴ</t>
    </rPh>
    <rPh sb="25" eb="27">
      <t>ギジュツ</t>
    </rPh>
    <rPh sb="27" eb="29">
      <t>コウジョウ</t>
    </rPh>
    <rPh sb="30" eb="31">
      <t>ハゲ</t>
    </rPh>
    <rPh sb="33" eb="36">
      <t>サンカシャ</t>
    </rPh>
    <phoneticPr fontId="3"/>
  </si>
  <si>
    <t>心身の成長を期する。</t>
    <rPh sb="0" eb="2">
      <t>シンシン</t>
    </rPh>
    <rPh sb="3" eb="5">
      <t>セイチョウ</t>
    </rPh>
    <rPh sb="6" eb="7">
      <t>キ</t>
    </rPh>
    <phoneticPr fontId="3"/>
  </si>
  <si>
    <t>【２】</t>
    <phoneticPr fontId="3"/>
  </si>
  <si>
    <t>主催</t>
    <rPh sb="0" eb="2">
      <t>シュサイ</t>
    </rPh>
    <phoneticPr fontId="3"/>
  </si>
  <si>
    <t>神栖市体育協会・神栖市サッカー協会</t>
    <rPh sb="0" eb="2">
      <t>カミス</t>
    </rPh>
    <rPh sb="2" eb="3">
      <t>シ</t>
    </rPh>
    <rPh sb="3" eb="5">
      <t>タイイク</t>
    </rPh>
    <rPh sb="5" eb="7">
      <t>キョウカイ</t>
    </rPh>
    <rPh sb="8" eb="9">
      <t>カミ</t>
    </rPh>
    <rPh sb="9" eb="10">
      <t>ス</t>
    </rPh>
    <rPh sb="10" eb="11">
      <t>シ</t>
    </rPh>
    <rPh sb="15" eb="17">
      <t>キョウカイ</t>
    </rPh>
    <phoneticPr fontId="3"/>
  </si>
  <si>
    <t>【３】</t>
    <phoneticPr fontId="3"/>
  </si>
  <si>
    <t>主管</t>
    <rPh sb="0" eb="2">
      <t>シュカン</t>
    </rPh>
    <phoneticPr fontId="3"/>
  </si>
  <si>
    <t>神栖市サッカースポーツ少年団連絡協議会</t>
    <rPh sb="0" eb="1">
      <t>カミ</t>
    </rPh>
    <rPh sb="1" eb="2">
      <t>ス</t>
    </rPh>
    <rPh sb="2" eb="3">
      <t>シ</t>
    </rPh>
    <rPh sb="11" eb="14">
      <t>ショウネンダン</t>
    </rPh>
    <rPh sb="14" eb="16">
      <t>レンラク</t>
    </rPh>
    <rPh sb="16" eb="19">
      <t>キョウギカイ</t>
    </rPh>
    <phoneticPr fontId="3"/>
  </si>
  <si>
    <t>【４】</t>
    <phoneticPr fontId="3"/>
  </si>
  <si>
    <t>後援</t>
    <rPh sb="0" eb="2">
      <t>コウエン</t>
    </rPh>
    <phoneticPr fontId="3"/>
  </si>
  <si>
    <t>神栖市教育委員会　　（公財）神栖市文化・スポーツ振興公社</t>
    <rPh sb="0" eb="1">
      <t>カミ</t>
    </rPh>
    <rPh sb="1" eb="2">
      <t>ス</t>
    </rPh>
    <rPh sb="2" eb="3">
      <t>シ</t>
    </rPh>
    <rPh sb="3" eb="5">
      <t>キョウイク</t>
    </rPh>
    <rPh sb="5" eb="8">
      <t>イインカイ</t>
    </rPh>
    <rPh sb="11" eb="12">
      <t>コウ</t>
    </rPh>
    <rPh sb="12" eb="13">
      <t>ザイ</t>
    </rPh>
    <rPh sb="14" eb="15">
      <t>カミ</t>
    </rPh>
    <rPh sb="15" eb="16">
      <t>ス</t>
    </rPh>
    <rPh sb="16" eb="17">
      <t>シ</t>
    </rPh>
    <rPh sb="17" eb="19">
      <t>ブンカ</t>
    </rPh>
    <rPh sb="24" eb="26">
      <t>シンコウ</t>
    </rPh>
    <rPh sb="26" eb="28">
      <t>コウシャ</t>
    </rPh>
    <phoneticPr fontId="3"/>
  </si>
  <si>
    <t>【５】</t>
    <phoneticPr fontId="3"/>
  </si>
  <si>
    <t>協賛</t>
    <rPh sb="0" eb="2">
      <t>キョウサン</t>
    </rPh>
    <phoneticPr fontId="3"/>
  </si>
  <si>
    <t>【６】</t>
    <phoneticPr fontId="3"/>
  </si>
  <si>
    <t>会場</t>
    <rPh sb="0" eb="2">
      <t>カイジョウ</t>
    </rPh>
    <phoneticPr fontId="3"/>
  </si>
  <si>
    <t>月</t>
    <rPh sb="0" eb="1">
      <t>ツキ</t>
    </rPh>
    <phoneticPr fontId="3"/>
  </si>
  <si>
    <t>日</t>
    <rPh sb="0" eb="1">
      <t>ヒ</t>
    </rPh>
    <phoneticPr fontId="3"/>
  </si>
  <si>
    <t>（土）</t>
    <rPh sb="1" eb="2">
      <t>ド</t>
    </rPh>
    <phoneticPr fontId="3"/>
  </si>
  <si>
    <t>神栖総合公園サッカー場</t>
    <rPh sb="0" eb="1">
      <t>カミ</t>
    </rPh>
    <rPh sb="1" eb="2">
      <t>ス</t>
    </rPh>
    <rPh sb="2" eb="4">
      <t>ソウゴウ</t>
    </rPh>
    <rPh sb="4" eb="6">
      <t>コウエン</t>
    </rPh>
    <rPh sb="10" eb="11">
      <t>ジョウ</t>
    </rPh>
    <phoneticPr fontId="3"/>
  </si>
  <si>
    <t>２面</t>
    <rPh sb="1" eb="2">
      <t>メン</t>
    </rPh>
    <phoneticPr fontId="3"/>
  </si>
  <si>
    <t>（①．②コート）</t>
    <phoneticPr fontId="3"/>
  </si>
  <si>
    <t>海浜多目的広場</t>
    <rPh sb="0" eb="2">
      <t>カイヒン</t>
    </rPh>
    <rPh sb="2" eb="5">
      <t>タモクテキ</t>
    </rPh>
    <rPh sb="5" eb="7">
      <t>ヒロバ</t>
    </rPh>
    <phoneticPr fontId="3"/>
  </si>
  <si>
    <t>４面</t>
    <rPh sb="1" eb="2">
      <t>メン</t>
    </rPh>
    <phoneticPr fontId="3"/>
  </si>
  <si>
    <t>（③．④．⑤．⑥コート）</t>
    <phoneticPr fontId="3"/>
  </si>
  <si>
    <t>（⑦．⑧コート）</t>
    <phoneticPr fontId="3"/>
  </si>
  <si>
    <t>【７】</t>
    <phoneticPr fontId="3"/>
  </si>
  <si>
    <t>日時</t>
    <rPh sb="0" eb="2">
      <t>ニチジ</t>
    </rPh>
    <phoneticPr fontId="3"/>
  </si>
  <si>
    <t>１）</t>
    <phoneticPr fontId="3"/>
  </si>
  <si>
    <t>雨天等、天候不順の場合も実施します。</t>
    <rPh sb="0" eb="3">
      <t>ウテントウ</t>
    </rPh>
    <rPh sb="4" eb="6">
      <t>テンコウ</t>
    </rPh>
    <rPh sb="6" eb="8">
      <t>フジュン</t>
    </rPh>
    <rPh sb="9" eb="11">
      <t>バアイ</t>
    </rPh>
    <rPh sb="12" eb="14">
      <t>ジッシ</t>
    </rPh>
    <phoneticPr fontId="3"/>
  </si>
  <si>
    <t>２）</t>
    <phoneticPr fontId="3"/>
  </si>
  <si>
    <t>できる限りご参加願います。</t>
    <rPh sb="3" eb="4">
      <t>カギ</t>
    </rPh>
    <rPh sb="6" eb="8">
      <t>サンカ</t>
    </rPh>
    <rPh sb="8" eb="9">
      <t>ネガ</t>
    </rPh>
    <phoneticPr fontId="3"/>
  </si>
  <si>
    <t>３）</t>
    <phoneticPr fontId="3"/>
  </si>
  <si>
    <t>【８】</t>
    <phoneticPr fontId="3"/>
  </si>
  <si>
    <t>参加資格</t>
    <rPh sb="0" eb="2">
      <t>サンカ</t>
    </rPh>
    <rPh sb="2" eb="4">
      <t>シカク</t>
    </rPh>
    <phoneticPr fontId="3"/>
  </si>
  <si>
    <t>１）</t>
    <phoneticPr fontId="3"/>
  </si>
  <si>
    <t>２）</t>
    <phoneticPr fontId="3"/>
  </si>
  <si>
    <t>スポーツ傷害保険に加入済みであるチームの事。</t>
    <rPh sb="4" eb="6">
      <t>ショウガイ</t>
    </rPh>
    <rPh sb="6" eb="8">
      <t>ホケン</t>
    </rPh>
    <rPh sb="9" eb="11">
      <t>カニュウ</t>
    </rPh>
    <rPh sb="11" eb="12">
      <t>ス</t>
    </rPh>
    <rPh sb="20" eb="21">
      <t>コト</t>
    </rPh>
    <phoneticPr fontId="3"/>
  </si>
  <si>
    <t>チームは日本サッカー協会に登録済みのチームである事。</t>
    <rPh sb="4" eb="6">
      <t>ニホン</t>
    </rPh>
    <rPh sb="10" eb="12">
      <t>キョウカイ</t>
    </rPh>
    <rPh sb="13" eb="15">
      <t>トウロク</t>
    </rPh>
    <rPh sb="15" eb="16">
      <t>ス</t>
    </rPh>
    <rPh sb="24" eb="25">
      <t>コト</t>
    </rPh>
    <phoneticPr fontId="3"/>
  </si>
  <si>
    <t>３）</t>
    <phoneticPr fontId="3"/>
  </si>
  <si>
    <t>本大会への参加について保護者の承認済みであると共に、所属する少年団団長</t>
    <rPh sb="0" eb="3">
      <t>ホンタイカイ</t>
    </rPh>
    <rPh sb="5" eb="7">
      <t>サンカ</t>
    </rPh>
    <rPh sb="11" eb="14">
      <t>ホゴシャ</t>
    </rPh>
    <rPh sb="15" eb="17">
      <t>ショウニン</t>
    </rPh>
    <rPh sb="17" eb="18">
      <t>ス</t>
    </rPh>
    <rPh sb="23" eb="24">
      <t>トモ</t>
    </rPh>
    <rPh sb="26" eb="28">
      <t>ショゾク</t>
    </rPh>
    <rPh sb="30" eb="33">
      <t>ショウネンダン</t>
    </rPh>
    <rPh sb="33" eb="35">
      <t>ダンチョウ</t>
    </rPh>
    <phoneticPr fontId="3"/>
  </si>
  <si>
    <t>の同意を得ている事。</t>
    <rPh sb="1" eb="3">
      <t>ドウイ</t>
    </rPh>
    <rPh sb="4" eb="5">
      <t>エ</t>
    </rPh>
    <rPh sb="8" eb="9">
      <t>コト</t>
    </rPh>
    <phoneticPr fontId="3"/>
  </si>
  <si>
    <t>４）</t>
    <phoneticPr fontId="3"/>
  </si>
  <si>
    <t>・審判は、審判服（審判ワッペンの着用を含む）の着用を徹底願います。</t>
    <rPh sb="1" eb="3">
      <t>シンパン</t>
    </rPh>
    <rPh sb="5" eb="7">
      <t>シンパン</t>
    </rPh>
    <rPh sb="7" eb="8">
      <t>フク</t>
    </rPh>
    <rPh sb="9" eb="11">
      <t>シンパン</t>
    </rPh>
    <rPh sb="16" eb="18">
      <t>チャクヨウ</t>
    </rPh>
    <rPh sb="19" eb="20">
      <t>フク</t>
    </rPh>
    <rPh sb="23" eb="25">
      <t>チャクヨウ</t>
    </rPh>
    <rPh sb="26" eb="28">
      <t>テッテイ</t>
    </rPh>
    <rPh sb="28" eb="29">
      <t>ネガ</t>
    </rPh>
    <phoneticPr fontId="3"/>
  </si>
  <si>
    <t>　各会場での開会式終了後、審判打合せを実施します。</t>
    <rPh sb="1" eb="4">
      <t>カクカイジョウ</t>
    </rPh>
    <rPh sb="6" eb="8">
      <t>カイカイ</t>
    </rPh>
    <rPh sb="8" eb="9">
      <t>シキ</t>
    </rPh>
    <rPh sb="9" eb="12">
      <t>シュウリョウゴ</t>
    </rPh>
    <rPh sb="13" eb="15">
      <t>シンパン</t>
    </rPh>
    <rPh sb="15" eb="17">
      <t>ウチアワ</t>
    </rPh>
    <rPh sb="19" eb="21">
      <t>ジッシ</t>
    </rPh>
    <phoneticPr fontId="3"/>
  </si>
  <si>
    <t>【９】</t>
    <phoneticPr fontId="3"/>
  </si>
  <si>
    <t>大会運営</t>
    <rPh sb="0" eb="2">
      <t>タイカイ</t>
    </rPh>
    <rPh sb="2" eb="4">
      <t>ウンエイ</t>
    </rPh>
    <phoneticPr fontId="3"/>
  </si>
  <si>
    <t>・４チーム１ブロックとして、８ブロックに分かれてリーグ戦を行い、各ブロックの</t>
    <rPh sb="20" eb="21">
      <t>ワ</t>
    </rPh>
    <rPh sb="27" eb="28">
      <t>セン</t>
    </rPh>
    <rPh sb="29" eb="30">
      <t>オコナ</t>
    </rPh>
    <rPh sb="32" eb="33">
      <t>カク</t>
    </rPh>
    <phoneticPr fontId="3"/>
  </si>
  <si>
    <t>　順位を決定する。</t>
    <rPh sb="1" eb="3">
      <t>ジュンイ</t>
    </rPh>
    <rPh sb="4" eb="6">
      <t>ケッテイ</t>
    </rPh>
    <phoneticPr fontId="3"/>
  </si>
  <si>
    <t>・第１日目の結果により、各ブロックの同じ順位の８チームにより順位決定</t>
    <rPh sb="1" eb="2">
      <t>ダイ</t>
    </rPh>
    <rPh sb="3" eb="4">
      <t>ヒ</t>
    </rPh>
    <rPh sb="4" eb="5">
      <t>メ</t>
    </rPh>
    <rPh sb="6" eb="8">
      <t>ケッカ</t>
    </rPh>
    <rPh sb="12" eb="13">
      <t>カク</t>
    </rPh>
    <rPh sb="18" eb="19">
      <t>オナ</t>
    </rPh>
    <rPh sb="20" eb="22">
      <t>ジュンイ</t>
    </rPh>
    <rPh sb="30" eb="32">
      <t>ジュンイ</t>
    </rPh>
    <rPh sb="32" eb="34">
      <t>ケッテイ</t>
    </rPh>
    <phoneticPr fontId="3"/>
  </si>
  <si>
    <t>　トーナメント戦を行う。</t>
    <rPh sb="7" eb="8">
      <t>セン</t>
    </rPh>
    <rPh sb="9" eb="10">
      <t>オコナ</t>
    </rPh>
    <phoneticPr fontId="3"/>
  </si>
  <si>
    <t>【１０】</t>
    <phoneticPr fontId="3"/>
  </si>
  <si>
    <t>競技規則</t>
    <rPh sb="0" eb="2">
      <t>キョウギ</t>
    </rPh>
    <rPh sb="2" eb="4">
      <t>キソク</t>
    </rPh>
    <phoneticPr fontId="3"/>
  </si>
  <si>
    <t>競技規則を適用する。</t>
    <rPh sb="0" eb="2">
      <t>キョウギ</t>
    </rPh>
    <rPh sb="2" eb="4">
      <t>キソク</t>
    </rPh>
    <rPh sb="5" eb="7">
      <t>テキヨウ</t>
    </rPh>
    <phoneticPr fontId="3"/>
  </si>
  <si>
    <t>（１）</t>
    <phoneticPr fontId="3"/>
  </si>
  <si>
    <t>１１人制サッカーで行う。</t>
    <rPh sb="2" eb="4">
      <t>ニンセイ</t>
    </rPh>
    <rPh sb="9" eb="10">
      <t>オコナ</t>
    </rPh>
    <phoneticPr fontId="3"/>
  </si>
  <si>
    <t>コート（８０ｍ×５０ｍ）、試合時間３０分（１５－５－１５）とする。</t>
    <rPh sb="13" eb="15">
      <t>シアイ</t>
    </rPh>
    <rPh sb="15" eb="17">
      <t>ジカン</t>
    </rPh>
    <rPh sb="19" eb="20">
      <t>フン</t>
    </rPh>
    <phoneticPr fontId="3"/>
  </si>
  <si>
    <t>（２）</t>
    <phoneticPr fontId="3"/>
  </si>
  <si>
    <t>リーグ戦での順位決定は、勝ち点方式により決定する。</t>
    <rPh sb="3" eb="4">
      <t>セン</t>
    </rPh>
    <rPh sb="6" eb="8">
      <t>ジュンイ</t>
    </rPh>
    <rPh sb="8" eb="10">
      <t>ケッテイ</t>
    </rPh>
    <rPh sb="12" eb="13">
      <t>カ</t>
    </rPh>
    <rPh sb="14" eb="15">
      <t>テン</t>
    </rPh>
    <rPh sb="15" eb="17">
      <t>ホウシキ</t>
    </rPh>
    <rPh sb="20" eb="22">
      <t>ケッテイ</t>
    </rPh>
    <phoneticPr fontId="3"/>
  </si>
  <si>
    <t>勝ち点は、勝ち（３点)・引き分け（１点）・負け（０点）とする。</t>
    <rPh sb="0" eb="1">
      <t>カ</t>
    </rPh>
    <rPh sb="2" eb="3">
      <t>テン</t>
    </rPh>
    <rPh sb="5" eb="6">
      <t>カ</t>
    </rPh>
    <rPh sb="9" eb="10">
      <t>テン</t>
    </rPh>
    <rPh sb="12" eb="13">
      <t>ヒ</t>
    </rPh>
    <rPh sb="14" eb="15">
      <t>ワ</t>
    </rPh>
    <rPh sb="18" eb="19">
      <t>テン</t>
    </rPh>
    <rPh sb="21" eb="22">
      <t>マ</t>
    </rPh>
    <rPh sb="25" eb="26">
      <t>テン</t>
    </rPh>
    <phoneticPr fontId="3"/>
  </si>
  <si>
    <t>（３）</t>
    <phoneticPr fontId="3"/>
  </si>
  <si>
    <t>リーグ戦の結果、勝ち点が同点であった場合の順位決定は、次の順で決定する。</t>
    <rPh sb="3" eb="4">
      <t>セン</t>
    </rPh>
    <rPh sb="5" eb="7">
      <t>ケッカ</t>
    </rPh>
    <rPh sb="8" eb="9">
      <t>カ</t>
    </rPh>
    <rPh sb="10" eb="11">
      <t>テン</t>
    </rPh>
    <rPh sb="12" eb="14">
      <t>ドウテン</t>
    </rPh>
    <rPh sb="18" eb="20">
      <t>バアイ</t>
    </rPh>
    <rPh sb="21" eb="23">
      <t>ジュンイ</t>
    </rPh>
    <rPh sb="23" eb="25">
      <t>ケッテイ</t>
    </rPh>
    <rPh sb="27" eb="28">
      <t>ツギ</t>
    </rPh>
    <rPh sb="29" eb="30">
      <t>ジュン</t>
    </rPh>
    <rPh sb="31" eb="33">
      <t>ケッテイ</t>
    </rPh>
    <phoneticPr fontId="3"/>
  </si>
  <si>
    <t>①</t>
    <phoneticPr fontId="3"/>
  </si>
  <si>
    <t>相互対戦の結果（勝ちチーム）</t>
    <rPh sb="0" eb="2">
      <t>ソウゴ</t>
    </rPh>
    <rPh sb="2" eb="4">
      <t>タイセン</t>
    </rPh>
    <rPh sb="5" eb="7">
      <t>ケッカ</t>
    </rPh>
    <rPh sb="8" eb="9">
      <t>カ</t>
    </rPh>
    <phoneticPr fontId="3"/>
  </si>
  <si>
    <t>②</t>
    <phoneticPr fontId="3"/>
  </si>
  <si>
    <t>得失点差</t>
    <rPh sb="0" eb="4">
      <t>トクシッテンサ</t>
    </rPh>
    <phoneticPr fontId="3"/>
  </si>
  <si>
    <t>③</t>
    <phoneticPr fontId="3"/>
  </si>
  <si>
    <t>総得点</t>
    <rPh sb="0" eb="3">
      <t>ソウトクテン</t>
    </rPh>
    <phoneticPr fontId="3"/>
  </si>
  <si>
    <t>④</t>
    <phoneticPr fontId="3"/>
  </si>
  <si>
    <t>レッドカード・イエローカードの少ないチーム</t>
    <rPh sb="15" eb="16">
      <t>スク</t>
    </rPh>
    <phoneticPr fontId="3"/>
  </si>
  <si>
    <t>⑤</t>
    <phoneticPr fontId="3"/>
  </si>
  <si>
    <t>抽選</t>
    <rPh sb="0" eb="2">
      <t>チュウセン</t>
    </rPh>
    <phoneticPr fontId="3"/>
  </si>
  <si>
    <t>（４）</t>
    <phoneticPr fontId="3"/>
  </si>
  <si>
    <t>第２日目のトーナメント戦の試合時間は３０分（１５－５－１５）で行い、延長戦は</t>
    <rPh sb="0" eb="1">
      <t>ダイ</t>
    </rPh>
    <rPh sb="2" eb="3">
      <t>ヒ</t>
    </rPh>
    <rPh sb="3" eb="4">
      <t>メ</t>
    </rPh>
    <rPh sb="11" eb="12">
      <t>セン</t>
    </rPh>
    <rPh sb="13" eb="15">
      <t>シアイ</t>
    </rPh>
    <rPh sb="15" eb="17">
      <t>ジカン</t>
    </rPh>
    <rPh sb="20" eb="21">
      <t>フン</t>
    </rPh>
    <rPh sb="31" eb="32">
      <t>オコナ</t>
    </rPh>
    <rPh sb="34" eb="37">
      <t>エンチョウセン</t>
    </rPh>
    <phoneticPr fontId="3"/>
  </si>
  <si>
    <t>行わず、全てＰＫ戦にて勝敗を決する。</t>
    <rPh sb="0" eb="1">
      <t>オコナ</t>
    </rPh>
    <rPh sb="4" eb="5">
      <t>スベ</t>
    </rPh>
    <rPh sb="8" eb="9">
      <t>セン</t>
    </rPh>
    <rPh sb="11" eb="13">
      <t>ショウハイ</t>
    </rPh>
    <rPh sb="14" eb="15">
      <t>ケッ</t>
    </rPh>
    <phoneticPr fontId="3"/>
  </si>
  <si>
    <t>（５）</t>
    <phoneticPr fontId="3"/>
  </si>
  <si>
    <t>選手の交代については、次のとおりとする。</t>
    <rPh sb="0" eb="2">
      <t>センシュ</t>
    </rPh>
    <rPh sb="3" eb="5">
      <t>コウタイ</t>
    </rPh>
    <rPh sb="11" eb="12">
      <t>ツギ</t>
    </rPh>
    <phoneticPr fontId="3"/>
  </si>
  <si>
    <t>①</t>
    <phoneticPr fontId="3"/>
  </si>
  <si>
    <t>人数の制限は行わない。但し、『参加登録書』に登録されている選手に限る。</t>
    <rPh sb="0" eb="2">
      <t>ニンズウ</t>
    </rPh>
    <rPh sb="3" eb="5">
      <t>セイゲン</t>
    </rPh>
    <rPh sb="6" eb="7">
      <t>オコナ</t>
    </rPh>
    <rPh sb="11" eb="12">
      <t>タダ</t>
    </rPh>
    <rPh sb="15" eb="17">
      <t>サンカ</t>
    </rPh>
    <rPh sb="17" eb="19">
      <t>トウロク</t>
    </rPh>
    <rPh sb="19" eb="20">
      <t>ショ</t>
    </rPh>
    <rPh sb="22" eb="24">
      <t>トウロク</t>
    </rPh>
    <rPh sb="29" eb="31">
      <t>センシュ</t>
    </rPh>
    <rPh sb="32" eb="33">
      <t>カギ</t>
    </rPh>
    <phoneticPr fontId="3"/>
  </si>
  <si>
    <t>②</t>
    <phoneticPr fontId="3"/>
  </si>
  <si>
    <t>交代は自由交代とする。（再出場可）</t>
    <rPh sb="0" eb="2">
      <t>コウタイ</t>
    </rPh>
    <rPh sb="3" eb="5">
      <t>ジユウ</t>
    </rPh>
    <rPh sb="5" eb="7">
      <t>コウタイ</t>
    </rPh>
    <rPh sb="12" eb="15">
      <t>サイシュツジョウ</t>
    </rPh>
    <rPh sb="15" eb="16">
      <t>カ</t>
    </rPh>
    <phoneticPr fontId="3"/>
  </si>
  <si>
    <t>開会前までに各会場において完了すること。</t>
    <rPh sb="0" eb="2">
      <t>カイカイ</t>
    </rPh>
    <rPh sb="2" eb="3">
      <t>マエ</t>
    </rPh>
    <rPh sb="6" eb="9">
      <t>カクカイジョウ</t>
    </rPh>
    <rPh sb="13" eb="15">
      <t>カンリョウ</t>
    </rPh>
    <phoneticPr fontId="3"/>
  </si>
  <si>
    <t>（６）</t>
    <phoneticPr fontId="3"/>
  </si>
  <si>
    <t>１試合でイエロー２枚、レッド１枚は次試合を出場停止とし、イエローは２日目に</t>
    <rPh sb="1" eb="3">
      <t>シアイ</t>
    </rPh>
    <rPh sb="9" eb="10">
      <t>マイ</t>
    </rPh>
    <rPh sb="15" eb="16">
      <t>マイ</t>
    </rPh>
    <rPh sb="17" eb="18">
      <t>ジ</t>
    </rPh>
    <rPh sb="18" eb="20">
      <t>シアイ</t>
    </rPh>
    <rPh sb="21" eb="23">
      <t>シュツジョウ</t>
    </rPh>
    <rPh sb="23" eb="25">
      <t>テイシ</t>
    </rPh>
    <rPh sb="34" eb="35">
      <t>ヒ</t>
    </rPh>
    <rPh sb="35" eb="36">
      <t>メ</t>
    </rPh>
    <phoneticPr fontId="3"/>
  </si>
  <si>
    <t>累積され、３枚で次試合を出場停止とする。</t>
    <rPh sb="0" eb="2">
      <t>ルイセキ</t>
    </rPh>
    <rPh sb="6" eb="7">
      <t>マイ</t>
    </rPh>
    <rPh sb="8" eb="9">
      <t>ジ</t>
    </rPh>
    <rPh sb="9" eb="11">
      <t>シアイ</t>
    </rPh>
    <rPh sb="12" eb="14">
      <t>シュツジョウ</t>
    </rPh>
    <rPh sb="14" eb="16">
      <t>テイシ</t>
    </rPh>
    <phoneticPr fontId="3"/>
  </si>
  <si>
    <t>【１１】</t>
    <phoneticPr fontId="3"/>
  </si>
  <si>
    <t>参加費</t>
    <rPh sb="0" eb="3">
      <t>サンカヒ</t>
    </rPh>
    <phoneticPr fontId="3"/>
  </si>
  <si>
    <t>１チーム　　１０，０００円</t>
    <rPh sb="12" eb="13">
      <t>エン</t>
    </rPh>
    <phoneticPr fontId="3"/>
  </si>
  <si>
    <t>【１２】</t>
    <phoneticPr fontId="3"/>
  </si>
  <si>
    <t>選手登録</t>
    <rPh sb="0" eb="2">
      <t>センシュ</t>
    </rPh>
    <rPh sb="2" eb="4">
      <t>トウロク</t>
    </rPh>
    <phoneticPr fontId="3"/>
  </si>
  <si>
    <t>『選手登録用紙』による。</t>
    <rPh sb="1" eb="3">
      <t>センシュ</t>
    </rPh>
    <rPh sb="3" eb="5">
      <t>トウロク</t>
    </rPh>
    <rPh sb="5" eb="7">
      <t>ヨウシ</t>
    </rPh>
    <phoneticPr fontId="3"/>
  </si>
  <si>
    <t>【１３】</t>
    <phoneticPr fontId="3"/>
  </si>
  <si>
    <t>組み合せ</t>
    <rPh sb="0" eb="1">
      <t>ク</t>
    </rPh>
    <rPh sb="2" eb="3">
      <t>アワ</t>
    </rPh>
    <phoneticPr fontId="3"/>
  </si>
  <si>
    <t>『組み合せ表』による。</t>
    <rPh sb="1" eb="2">
      <t>ク</t>
    </rPh>
    <rPh sb="3" eb="4">
      <t>ア</t>
    </rPh>
    <rPh sb="5" eb="6">
      <t>ヒョウ</t>
    </rPh>
    <phoneticPr fontId="3"/>
  </si>
  <si>
    <t>【１４】</t>
    <phoneticPr fontId="3"/>
  </si>
  <si>
    <t>表彰</t>
    <rPh sb="0" eb="2">
      <t>ヒョウショウ</t>
    </rPh>
    <phoneticPr fontId="3"/>
  </si>
  <si>
    <t>団体賞</t>
    <rPh sb="0" eb="3">
      <t>ダンタイショウ</t>
    </rPh>
    <phoneticPr fontId="3"/>
  </si>
  <si>
    <t>１位パート</t>
    <rPh sb="1" eb="2">
      <t>イ</t>
    </rPh>
    <phoneticPr fontId="3"/>
  </si>
  <si>
    <t>：</t>
    <phoneticPr fontId="3"/>
  </si>
  <si>
    <t>優勝、準優勝、３位～８位</t>
    <rPh sb="0" eb="2">
      <t>ユウショウ</t>
    </rPh>
    <rPh sb="3" eb="6">
      <t>ジュンユウショウ</t>
    </rPh>
    <rPh sb="8" eb="9">
      <t>イ</t>
    </rPh>
    <rPh sb="11" eb="12">
      <t>イ</t>
    </rPh>
    <phoneticPr fontId="3"/>
  </si>
  <si>
    <t>２位パート</t>
    <rPh sb="1" eb="2">
      <t>イ</t>
    </rPh>
    <phoneticPr fontId="3"/>
  </si>
  <si>
    <t>：</t>
    <phoneticPr fontId="3"/>
  </si>
  <si>
    <t>優勝、準優勝、３位</t>
    <rPh sb="0" eb="2">
      <t>ユウショウ</t>
    </rPh>
    <rPh sb="3" eb="6">
      <t>ジュンユウショウ</t>
    </rPh>
    <rPh sb="8" eb="9">
      <t>イ</t>
    </rPh>
    <phoneticPr fontId="3"/>
  </si>
  <si>
    <t>３位パート</t>
    <rPh sb="1" eb="2">
      <t>イ</t>
    </rPh>
    <phoneticPr fontId="3"/>
  </si>
  <si>
    <t>：</t>
    <phoneticPr fontId="3"/>
  </si>
  <si>
    <t>４位パート</t>
    <rPh sb="1" eb="2">
      <t>イ</t>
    </rPh>
    <phoneticPr fontId="3"/>
  </si>
  <si>
    <t>：</t>
    <phoneticPr fontId="3"/>
  </si>
  <si>
    <t>グットマナー賞</t>
    <rPh sb="6" eb="7">
      <t>ショウ</t>
    </rPh>
    <phoneticPr fontId="3"/>
  </si>
  <si>
    <t>：</t>
    <phoneticPr fontId="3"/>
  </si>
  <si>
    <t>１チーム</t>
    <phoneticPr fontId="3"/>
  </si>
  <si>
    <t>個人賞</t>
    <rPh sb="0" eb="2">
      <t>コジン</t>
    </rPh>
    <rPh sb="2" eb="3">
      <t>ショウ</t>
    </rPh>
    <phoneticPr fontId="3"/>
  </si>
  <si>
    <t>最優秀選手賞（１名）　　最優秀キーパー賞（１名）</t>
    <rPh sb="0" eb="3">
      <t>サイユウシュウ</t>
    </rPh>
    <rPh sb="3" eb="5">
      <t>センシュ</t>
    </rPh>
    <rPh sb="5" eb="6">
      <t>ショウ</t>
    </rPh>
    <rPh sb="8" eb="9">
      <t>メイ</t>
    </rPh>
    <rPh sb="12" eb="15">
      <t>サイユウシュウ</t>
    </rPh>
    <rPh sb="19" eb="20">
      <t>ショウ</t>
    </rPh>
    <rPh sb="22" eb="23">
      <t>メイ</t>
    </rPh>
    <phoneticPr fontId="3"/>
  </si>
  <si>
    <t>優秀選手賞（２名）</t>
    <rPh sb="0" eb="2">
      <t>ユウシュウ</t>
    </rPh>
    <rPh sb="2" eb="4">
      <t>センシュ</t>
    </rPh>
    <rPh sb="4" eb="5">
      <t>ショウ</t>
    </rPh>
    <rPh sb="7" eb="8">
      <t>メイ</t>
    </rPh>
    <phoneticPr fontId="3"/>
  </si>
  <si>
    <t>【１５】</t>
    <phoneticPr fontId="3"/>
  </si>
  <si>
    <t>大会役員</t>
    <rPh sb="0" eb="2">
      <t>タイカイ</t>
    </rPh>
    <rPh sb="2" eb="4">
      <t>ヤクイン</t>
    </rPh>
    <phoneticPr fontId="3"/>
  </si>
  <si>
    <t>大会名誉会長</t>
    <rPh sb="0" eb="2">
      <t>タイカイ</t>
    </rPh>
    <rPh sb="2" eb="4">
      <t>メイヨ</t>
    </rPh>
    <rPh sb="4" eb="6">
      <t>カイチョウ</t>
    </rPh>
    <phoneticPr fontId="3"/>
  </si>
  <si>
    <t>保立　一男</t>
    <rPh sb="0" eb="1">
      <t>ホ</t>
    </rPh>
    <rPh sb="1" eb="2">
      <t>タ</t>
    </rPh>
    <rPh sb="3" eb="5">
      <t>カズオ</t>
    </rPh>
    <phoneticPr fontId="3"/>
  </si>
  <si>
    <t>（神栖市長、神栖市サッカー協会名誉会長）</t>
    <rPh sb="1" eb="2">
      <t>カミ</t>
    </rPh>
    <rPh sb="2" eb="3">
      <t>ス</t>
    </rPh>
    <rPh sb="3" eb="5">
      <t>シチョウ</t>
    </rPh>
    <rPh sb="6" eb="8">
      <t>カミス</t>
    </rPh>
    <rPh sb="8" eb="9">
      <t>シ</t>
    </rPh>
    <rPh sb="13" eb="15">
      <t>キョウカイ</t>
    </rPh>
    <rPh sb="15" eb="17">
      <t>メイヨ</t>
    </rPh>
    <rPh sb="17" eb="19">
      <t>カイチョウ</t>
    </rPh>
    <phoneticPr fontId="3"/>
  </si>
  <si>
    <t>大会名誉副会長</t>
    <rPh sb="0" eb="2">
      <t>タイカイ</t>
    </rPh>
    <rPh sb="2" eb="4">
      <t>メイヨ</t>
    </rPh>
    <rPh sb="4" eb="7">
      <t>フクカイチョウ</t>
    </rPh>
    <phoneticPr fontId="3"/>
  </si>
  <si>
    <t>須田　順子</t>
    <rPh sb="0" eb="2">
      <t>スダ</t>
    </rPh>
    <rPh sb="3" eb="5">
      <t>ジュンコ</t>
    </rPh>
    <phoneticPr fontId="3"/>
  </si>
  <si>
    <t>（神栖市教育委員会教育長）</t>
    <rPh sb="1" eb="2">
      <t>カミ</t>
    </rPh>
    <rPh sb="2" eb="3">
      <t>ス</t>
    </rPh>
    <rPh sb="3" eb="4">
      <t>シ</t>
    </rPh>
    <rPh sb="4" eb="6">
      <t>キョウイク</t>
    </rPh>
    <rPh sb="6" eb="9">
      <t>イインカイ</t>
    </rPh>
    <rPh sb="9" eb="12">
      <t>キョウイクチョウ</t>
    </rPh>
    <phoneticPr fontId="3"/>
  </si>
  <si>
    <t>泉　純一郎</t>
    <rPh sb="0" eb="1">
      <t>イズミ</t>
    </rPh>
    <rPh sb="2" eb="5">
      <t>ジュンイチロウ</t>
    </rPh>
    <phoneticPr fontId="3"/>
  </si>
  <si>
    <t>大会会長</t>
    <rPh sb="0" eb="2">
      <t>タイカイ</t>
    </rPh>
    <rPh sb="2" eb="4">
      <t>カイチョウ</t>
    </rPh>
    <phoneticPr fontId="3"/>
  </si>
  <si>
    <t>（神栖市サッカー協会会長)</t>
    <rPh sb="1" eb="2">
      <t>カミ</t>
    </rPh>
    <rPh sb="2" eb="3">
      <t>ス</t>
    </rPh>
    <rPh sb="3" eb="4">
      <t>シ</t>
    </rPh>
    <rPh sb="8" eb="10">
      <t>キョウカイ</t>
    </rPh>
    <rPh sb="10" eb="12">
      <t>カイチョウ</t>
    </rPh>
    <phoneticPr fontId="3"/>
  </si>
  <si>
    <t>羽山　真、小室　典隆（１種）　網中　博史、宮崎　聖大（２種）</t>
    <rPh sb="0" eb="2">
      <t>ハヤマ</t>
    </rPh>
    <rPh sb="3" eb="4">
      <t>マコト</t>
    </rPh>
    <rPh sb="5" eb="7">
      <t>コムロ</t>
    </rPh>
    <rPh sb="8" eb="10">
      <t>ノリタカ</t>
    </rPh>
    <rPh sb="12" eb="13">
      <t>シュ</t>
    </rPh>
    <rPh sb="15" eb="17">
      <t>アミナカ</t>
    </rPh>
    <rPh sb="18" eb="20">
      <t>ヒロシシ</t>
    </rPh>
    <rPh sb="21" eb="23">
      <t>ミヤザキ</t>
    </rPh>
    <rPh sb="24" eb="26">
      <t>セイダイ</t>
    </rPh>
    <rPh sb="28" eb="29">
      <t>シュ</t>
    </rPh>
    <phoneticPr fontId="3"/>
  </si>
  <si>
    <t>大会実行委員長</t>
    <rPh sb="0" eb="2">
      <t>タイカイ</t>
    </rPh>
    <rPh sb="2" eb="4">
      <t>ジッコウ</t>
    </rPh>
    <rPh sb="4" eb="7">
      <t>イインチョウ</t>
    </rPh>
    <phoneticPr fontId="3"/>
  </si>
  <si>
    <t>大会事務局</t>
    <rPh sb="0" eb="2">
      <t>タイカイ</t>
    </rPh>
    <rPh sb="2" eb="5">
      <t>ジムキョク</t>
    </rPh>
    <phoneticPr fontId="3"/>
  </si>
  <si>
    <t>大会審判委員長</t>
    <rPh sb="0" eb="2">
      <t>タイカイ</t>
    </rPh>
    <rPh sb="2" eb="4">
      <t>シンパン</t>
    </rPh>
    <rPh sb="4" eb="7">
      <t>イインチョウ</t>
    </rPh>
    <phoneticPr fontId="3"/>
  </si>
  <si>
    <t>大会運営チーム</t>
    <rPh sb="0" eb="2">
      <t>タイカイ</t>
    </rPh>
    <rPh sb="2" eb="4">
      <t>ウンエイ</t>
    </rPh>
    <phoneticPr fontId="3"/>
  </si>
  <si>
    <t>軽野東ｓｓｓ・横瀬ｓｓｓ・軽野ｓｓｓ・大野原ｓｓｓ・息栖ｓｓｓ</t>
    <rPh sb="0" eb="1">
      <t>カル</t>
    </rPh>
    <rPh sb="1" eb="2">
      <t>ノ</t>
    </rPh>
    <rPh sb="2" eb="3">
      <t>ヒガシ</t>
    </rPh>
    <rPh sb="7" eb="9">
      <t>ヨコセ</t>
    </rPh>
    <rPh sb="13" eb="14">
      <t>カル</t>
    </rPh>
    <rPh sb="14" eb="15">
      <t>ノ</t>
    </rPh>
    <rPh sb="19" eb="22">
      <t>オオノハラ</t>
    </rPh>
    <rPh sb="26" eb="27">
      <t>イキ</t>
    </rPh>
    <rPh sb="27" eb="28">
      <t>ス</t>
    </rPh>
    <phoneticPr fontId="3"/>
  </si>
  <si>
    <t>【１６】</t>
    <phoneticPr fontId="3"/>
  </si>
  <si>
    <t>その他</t>
    <rPh sb="2" eb="3">
      <t>タ</t>
    </rPh>
    <phoneticPr fontId="3"/>
  </si>
  <si>
    <t>参加チームは、正・副異色のユニフォームを準備願います。</t>
    <rPh sb="0" eb="2">
      <t>サンカ</t>
    </rPh>
    <rPh sb="7" eb="8">
      <t>セイ</t>
    </rPh>
    <rPh sb="9" eb="10">
      <t>フク</t>
    </rPh>
    <rPh sb="10" eb="12">
      <t>イショク</t>
    </rPh>
    <rPh sb="20" eb="22">
      <t>ジュンビ</t>
    </rPh>
    <rPh sb="22" eb="23">
      <t>ネガ</t>
    </rPh>
    <phoneticPr fontId="3"/>
  </si>
  <si>
    <t>（ユニフォームとは、パンツ・ストッキングを含みＧＫ以外統一願います）</t>
    <rPh sb="21" eb="22">
      <t>フク</t>
    </rPh>
    <rPh sb="25" eb="27">
      <t>イガイ</t>
    </rPh>
    <rPh sb="27" eb="29">
      <t>トウイツ</t>
    </rPh>
    <rPh sb="29" eb="30">
      <t>ネガ</t>
    </rPh>
    <phoneticPr fontId="3"/>
  </si>
  <si>
    <t>携帯：</t>
    <rPh sb="0" eb="2">
      <t>ケイタイ</t>
    </rPh>
    <phoneticPr fontId="3"/>
  </si>
  <si>
    <r>
      <t>審判は2名帯同できる事。</t>
    </r>
    <r>
      <rPr>
        <sz val="11"/>
        <color indexed="10"/>
        <rFont val="ＭＳ Ｐ明朝"/>
        <family val="1"/>
        <charset val="128"/>
      </rPr>
      <t>（厳守）</t>
    </r>
    <rPh sb="0" eb="2">
      <t>シンパン</t>
    </rPh>
    <rPh sb="4" eb="5">
      <t>メイ</t>
    </rPh>
    <rPh sb="5" eb="7">
      <t>タイドウ</t>
    </rPh>
    <rPh sb="10" eb="11">
      <t>コト</t>
    </rPh>
    <rPh sb="13" eb="15">
      <t>ゲンシュ</t>
    </rPh>
    <phoneticPr fontId="3"/>
  </si>
  <si>
    <t>０９０－１４３６－７３３１</t>
    <phoneticPr fontId="3"/>
  </si>
  <si>
    <t>ｏｋａｎｏ－ａｋｉｒａ＠ｔｏｋｙｏ－ｐｔ．Ｃｏ．Ｊｐ</t>
    <phoneticPr fontId="3"/>
  </si>
  <si>
    <t>１２</t>
    <phoneticPr fontId="3"/>
  </si>
  <si>
    <t>（７）</t>
    <phoneticPr fontId="3"/>
  </si>
  <si>
    <t>佐藤　修</t>
    <rPh sb="0" eb="2">
      <t>サトウ</t>
    </rPh>
    <rPh sb="3" eb="4">
      <t>オサム</t>
    </rPh>
    <phoneticPr fontId="3"/>
  </si>
  <si>
    <t>各チーム１名以上の参加をお願い致します。</t>
    <rPh sb="0" eb="1">
      <t>カク</t>
    </rPh>
    <rPh sb="5" eb="8">
      <t>メイイジョウ</t>
    </rPh>
    <rPh sb="9" eb="11">
      <t>サンカ</t>
    </rPh>
    <rPh sb="13" eb="14">
      <t>ネガイ</t>
    </rPh>
    <rPh sb="15" eb="16">
      <t>タ</t>
    </rPh>
    <phoneticPr fontId="3"/>
  </si>
  <si>
    <t>代表者会議は１８：１５より行います。終了後、懇親会を１８：３０より行います。</t>
    <rPh sb="0" eb="3">
      <t>ダイヒョウシャ</t>
    </rPh>
    <rPh sb="3" eb="5">
      <t>カイギ</t>
    </rPh>
    <rPh sb="13" eb="14">
      <t>オコナ</t>
    </rPh>
    <rPh sb="18" eb="21">
      <t>シュウリョウゴ</t>
    </rPh>
    <rPh sb="22" eb="24">
      <t>コンシン</t>
    </rPh>
    <rPh sb="24" eb="25">
      <t>カイ</t>
    </rPh>
    <rPh sb="33" eb="34">
      <t>オコナ</t>
    </rPh>
    <phoneticPr fontId="3"/>
  </si>
  <si>
    <t>海浜サッカー場</t>
    <rPh sb="0" eb="2">
      <t>カイヒン</t>
    </rPh>
    <rPh sb="6" eb="7">
      <t>ジョウ</t>
    </rPh>
    <phoneticPr fontId="3"/>
  </si>
  <si>
    <t>ベンチ入り可能人数（役員：３名、選手：登録選手全員）</t>
    <rPh sb="3" eb="4">
      <t>イ</t>
    </rPh>
    <rPh sb="5" eb="7">
      <t>カノウ</t>
    </rPh>
    <rPh sb="7" eb="9">
      <t>ニンズウ</t>
    </rPh>
    <rPh sb="10" eb="12">
      <t>ヤクイン</t>
    </rPh>
    <rPh sb="14" eb="15">
      <t>メイ</t>
    </rPh>
    <rPh sb="16" eb="18">
      <t>センシュ</t>
    </rPh>
    <rPh sb="19" eb="21">
      <t>トウロク</t>
    </rPh>
    <rPh sb="21" eb="23">
      <t>センシュ</t>
    </rPh>
    <rPh sb="23" eb="25">
      <t>ゼンイン</t>
    </rPh>
    <phoneticPr fontId="3"/>
  </si>
  <si>
    <t>その他、不明な点につきましては大会事務局までご連絡確認下さい。</t>
    <rPh sb="2" eb="3">
      <t>タ</t>
    </rPh>
    <rPh sb="4" eb="6">
      <t>フメイ</t>
    </rPh>
    <rPh sb="7" eb="8">
      <t>テン</t>
    </rPh>
    <rPh sb="15" eb="17">
      <t>タイカイ</t>
    </rPh>
    <rPh sb="17" eb="20">
      <t>ジムキョク</t>
    </rPh>
    <rPh sb="23" eb="25">
      <t>レンラク</t>
    </rPh>
    <rPh sb="25" eb="27">
      <t>カクニン</t>
    </rPh>
    <rPh sb="27" eb="28">
      <t>クダ</t>
    </rPh>
    <phoneticPr fontId="3"/>
  </si>
  <si>
    <t>メール：</t>
    <phoneticPr fontId="3"/>
  </si>
  <si>
    <t>③</t>
    <phoneticPr fontId="3"/>
  </si>
  <si>
    <t>吉田　覚、大竹　一生（３種)　工藤　一美、小野　好次（４種）</t>
    <rPh sb="0" eb="2">
      <t>ヨシダ</t>
    </rPh>
    <rPh sb="3" eb="4">
      <t>オボ</t>
    </rPh>
    <rPh sb="5" eb="7">
      <t>オオタケ</t>
    </rPh>
    <rPh sb="8" eb="10">
      <t>イッショウ</t>
    </rPh>
    <rPh sb="12" eb="13">
      <t>シュ</t>
    </rPh>
    <rPh sb="15" eb="17">
      <t>クドウ</t>
    </rPh>
    <rPh sb="18" eb="20">
      <t>カズミ</t>
    </rPh>
    <rPh sb="21" eb="23">
      <t>オノ</t>
    </rPh>
    <rPh sb="24" eb="25">
      <t>ス</t>
    </rPh>
    <rPh sb="25" eb="26">
      <t>ジ</t>
    </rPh>
    <rPh sb="28" eb="29">
      <t>シュ</t>
    </rPh>
    <phoneticPr fontId="3"/>
  </si>
  <si>
    <t>岡野　明</t>
    <rPh sb="0" eb="2">
      <t>オカノ</t>
    </rPh>
    <rPh sb="3" eb="4">
      <t>アキラ</t>
    </rPh>
    <phoneticPr fontId="3"/>
  </si>
  <si>
    <t>連絡担当：</t>
    <rPh sb="0" eb="2">
      <t>レンラク</t>
    </rPh>
    <rPh sb="2" eb="4">
      <t>タントウ</t>
    </rPh>
    <phoneticPr fontId="3"/>
  </si>
  <si>
    <t>※　決勝戦進出チームは１３：００より総合Ｇにおいてマッチミーティングを行う。</t>
    <rPh sb="2" eb="5">
      <t>ケッショウセン</t>
    </rPh>
    <rPh sb="5" eb="7">
      <t>シンシュツ</t>
    </rPh>
    <rPh sb="18" eb="20">
      <t>ソウゴウ</t>
    </rPh>
    <rPh sb="35" eb="36">
      <t>オコナ</t>
    </rPh>
    <phoneticPr fontId="3"/>
  </si>
  <si>
    <t>（監督及びキャプテン出席の事）</t>
    <rPh sb="1" eb="3">
      <t>カントク</t>
    </rPh>
    <rPh sb="3" eb="4">
      <t>オヨ</t>
    </rPh>
    <rPh sb="10" eb="12">
      <t>シュッセキ</t>
    </rPh>
    <rPh sb="13" eb="14">
      <t>コト</t>
    </rPh>
    <phoneticPr fontId="3"/>
  </si>
  <si>
    <t>競技規則は次の（１）～（８）に定める事項以外、現行の日本サッカー協会</t>
    <rPh sb="0" eb="2">
      <t>キョウギ</t>
    </rPh>
    <rPh sb="2" eb="4">
      <t>キソク</t>
    </rPh>
    <rPh sb="5" eb="6">
      <t>ツギ</t>
    </rPh>
    <rPh sb="15" eb="16">
      <t>サダ</t>
    </rPh>
    <rPh sb="18" eb="20">
      <t>ジコウ</t>
    </rPh>
    <rPh sb="20" eb="22">
      <t>イガイ</t>
    </rPh>
    <rPh sb="23" eb="25">
      <t>ゲンコウ</t>
    </rPh>
    <rPh sb="26" eb="28">
      <t>ニホン</t>
    </rPh>
    <rPh sb="32" eb="34">
      <t>キョウカイ</t>
    </rPh>
    <phoneticPr fontId="3"/>
  </si>
  <si>
    <t>（日）</t>
    <rPh sb="1" eb="2">
      <t>ヒ</t>
    </rPh>
    <phoneticPr fontId="3"/>
  </si>
  <si>
    <t>平成２９年１２月１６日（土）、１７日（日）</t>
    <rPh sb="0" eb="2">
      <t>ヘイセイ</t>
    </rPh>
    <rPh sb="4" eb="5">
      <t>ネン</t>
    </rPh>
    <rPh sb="7" eb="8">
      <t>ツキ</t>
    </rPh>
    <rPh sb="10" eb="11">
      <t>ヒ</t>
    </rPh>
    <rPh sb="12" eb="13">
      <t>ド</t>
    </rPh>
    <rPh sb="17" eb="18">
      <t>ヒ</t>
    </rPh>
    <rPh sb="19" eb="20">
      <t>ヒ</t>
    </rPh>
    <phoneticPr fontId="3"/>
  </si>
  <si>
    <r>
      <t>開会式を</t>
    </r>
    <r>
      <rPr>
        <sz val="11"/>
        <color indexed="10"/>
        <rFont val="ＭＳ Ｐ明朝"/>
        <family val="1"/>
        <charset val="128"/>
      </rPr>
      <t>１２月１６日（土）</t>
    </r>
    <r>
      <rPr>
        <sz val="11"/>
        <rFont val="ＭＳ Ｐ明朝"/>
        <family val="1"/>
        <charset val="128"/>
      </rPr>
      <t>　９時３０分より各会場において実施しますので</t>
    </r>
    <rPh sb="0" eb="2">
      <t>カイカイ</t>
    </rPh>
    <rPh sb="2" eb="3">
      <t>シキ</t>
    </rPh>
    <rPh sb="6" eb="7">
      <t>ツキ</t>
    </rPh>
    <rPh sb="9" eb="10">
      <t>ヒ</t>
    </rPh>
    <rPh sb="11" eb="12">
      <t>ド</t>
    </rPh>
    <rPh sb="15" eb="16">
      <t>ジ</t>
    </rPh>
    <rPh sb="18" eb="19">
      <t>フン</t>
    </rPh>
    <rPh sb="21" eb="22">
      <t>カク</t>
    </rPh>
    <rPh sb="22" eb="24">
      <t>カイジョウ</t>
    </rPh>
    <rPh sb="28" eb="30">
      <t>ジッシ</t>
    </rPh>
    <phoneticPr fontId="3"/>
  </si>
  <si>
    <r>
      <t>閉会式を</t>
    </r>
    <r>
      <rPr>
        <sz val="11"/>
        <color indexed="10"/>
        <rFont val="ＭＳ Ｐ明朝"/>
        <family val="1"/>
        <charset val="128"/>
      </rPr>
      <t>１２月１７日（日）</t>
    </r>
    <r>
      <rPr>
        <sz val="11"/>
        <rFont val="ＭＳ Ｐ明朝"/>
        <family val="1"/>
        <charset val="128"/>
      </rPr>
      <t>　試合終了後、各会場において実施しますので</t>
    </r>
    <rPh sb="0" eb="3">
      <t>ヘイカイシキ</t>
    </rPh>
    <rPh sb="6" eb="7">
      <t>ツキ</t>
    </rPh>
    <rPh sb="9" eb="10">
      <t>ヒ</t>
    </rPh>
    <rPh sb="11" eb="12">
      <t>ヒ</t>
    </rPh>
    <rPh sb="14" eb="16">
      <t>シアイ</t>
    </rPh>
    <rPh sb="16" eb="18">
      <t>シュウリョウ</t>
    </rPh>
    <rPh sb="18" eb="19">
      <t>ゴ</t>
    </rPh>
    <rPh sb="20" eb="23">
      <t>カクカイジョウ</t>
    </rPh>
    <rPh sb="27" eb="29">
      <t>ジッシ</t>
    </rPh>
    <phoneticPr fontId="3"/>
  </si>
  <si>
    <r>
      <t>第１日目（</t>
    </r>
    <r>
      <rPr>
        <sz val="11"/>
        <color indexed="10"/>
        <rFont val="ＭＳ Ｐ明朝"/>
        <family val="1"/>
        <charset val="128"/>
      </rPr>
      <t>１２月１６日</t>
    </r>
    <r>
      <rPr>
        <sz val="11"/>
        <rFont val="ＭＳ Ｐ明朝"/>
        <family val="1"/>
        <charset val="128"/>
      </rPr>
      <t>）：１次リーグ戦</t>
    </r>
    <rPh sb="0" eb="1">
      <t>ダイ</t>
    </rPh>
    <rPh sb="2" eb="3">
      <t>ヒ</t>
    </rPh>
    <rPh sb="3" eb="4">
      <t>メ</t>
    </rPh>
    <rPh sb="7" eb="8">
      <t>ツキ</t>
    </rPh>
    <rPh sb="10" eb="11">
      <t>ヒ</t>
    </rPh>
    <rPh sb="14" eb="15">
      <t>ジ</t>
    </rPh>
    <rPh sb="18" eb="19">
      <t>セン</t>
    </rPh>
    <phoneticPr fontId="3"/>
  </si>
  <si>
    <r>
      <t>第２日目（</t>
    </r>
    <r>
      <rPr>
        <sz val="11"/>
        <color indexed="10"/>
        <rFont val="ＭＳ Ｐ明朝"/>
        <family val="1"/>
        <charset val="128"/>
      </rPr>
      <t>１２月１７日</t>
    </r>
    <r>
      <rPr>
        <sz val="11"/>
        <rFont val="ＭＳ Ｐ明朝"/>
        <family val="1"/>
        <charset val="128"/>
      </rPr>
      <t>）：順位決定トーナメント戦</t>
    </r>
    <rPh sb="0" eb="1">
      <t>ダイ</t>
    </rPh>
    <rPh sb="2" eb="3">
      <t>ヒ</t>
    </rPh>
    <rPh sb="3" eb="4">
      <t>メ</t>
    </rPh>
    <rPh sb="7" eb="8">
      <t>ツキ</t>
    </rPh>
    <rPh sb="10" eb="11">
      <t>ヒ</t>
    </rPh>
    <rPh sb="13" eb="15">
      <t>ジュンイ</t>
    </rPh>
    <rPh sb="15" eb="17">
      <t>ケッテイ</t>
    </rPh>
    <rPh sb="23" eb="24">
      <t>セン</t>
    </rPh>
    <phoneticPr fontId="3"/>
  </si>
  <si>
    <r>
      <t>『参加登録書』に記載されていない選手の追加登録は、開会式（</t>
    </r>
    <r>
      <rPr>
        <sz val="11"/>
        <color indexed="10"/>
        <rFont val="ＭＳ Ｐ明朝"/>
        <family val="1"/>
        <charset val="128"/>
      </rPr>
      <t>１２月１６日</t>
    </r>
    <r>
      <rPr>
        <sz val="11"/>
        <rFont val="ＭＳ Ｐ明朝"/>
        <family val="1"/>
        <charset val="128"/>
      </rPr>
      <t>）</t>
    </r>
    <rPh sb="1" eb="3">
      <t>サンカ</t>
    </rPh>
    <rPh sb="3" eb="5">
      <t>トウロク</t>
    </rPh>
    <rPh sb="5" eb="6">
      <t>ショ</t>
    </rPh>
    <rPh sb="8" eb="10">
      <t>キサイ</t>
    </rPh>
    <rPh sb="16" eb="18">
      <t>センシュ</t>
    </rPh>
    <rPh sb="19" eb="21">
      <t>ツイカ</t>
    </rPh>
    <rPh sb="21" eb="23">
      <t>トウロク</t>
    </rPh>
    <rPh sb="25" eb="27">
      <t>カイカイ</t>
    </rPh>
    <rPh sb="27" eb="28">
      <t>シキ</t>
    </rPh>
    <rPh sb="31" eb="32">
      <t>ツキ</t>
    </rPh>
    <rPh sb="34" eb="35">
      <t>ヒ</t>
    </rPh>
    <phoneticPr fontId="3"/>
  </si>
  <si>
    <t>（副）高木　隆徳</t>
    <rPh sb="1" eb="2">
      <t>フク</t>
    </rPh>
    <rPh sb="3" eb="5">
      <t>タカギ</t>
    </rPh>
    <rPh sb="6" eb="7">
      <t>タカシ</t>
    </rPh>
    <rPh sb="7" eb="8">
      <t>トク</t>
    </rPh>
    <phoneticPr fontId="3"/>
  </si>
  <si>
    <t>伊藤　昌幾</t>
    <rPh sb="0" eb="2">
      <t>イトウ</t>
    </rPh>
    <rPh sb="3" eb="4">
      <t>アキラ</t>
    </rPh>
    <rPh sb="4" eb="5">
      <t>イク</t>
    </rPh>
    <phoneticPr fontId="3"/>
  </si>
  <si>
    <t>代表者会議及び懇親会を１２月１６日に鹿島セントラルホテルにて行います。</t>
    <rPh sb="0" eb="3">
      <t>ダイヒョウシャ</t>
    </rPh>
    <rPh sb="3" eb="5">
      <t>カイギ</t>
    </rPh>
    <rPh sb="5" eb="6">
      <t>オヨ</t>
    </rPh>
    <rPh sb="7" eb="9">
      <t>コンシン</t>
    </rPh>
    <rPh sb="9" eb="10">
      <t>カイ</t>
    </rPh>
    <rPh sb="13" eb="14">
      <t>ツキ</t>
    </rPh>
    <rPh sb="16" eb="17">
      <t>ヒ</t>
    </rPh>
    <rPh sb="18" eb="20">
      <t>カシマ</t>
    </rPh>
    <rPh sb="30" eb="31">
      <t>オコナ</t>
    </rPh>
    <phoneticPr fontId="3"/>
  </si>
  <si>
    <t>神栖旅館業組合　　㈱スポーツ高橋　　㈲あさひ給食</t>
    <rPh sb="0" eb="1">
      <t>カミ</t>
    </rPh>
    <rPh sb="1" eb="2">
      <t>ス</t>
    </rPh>
    <rPh sb="2" eb="4">
      <t>リョカン</t>
    </rPh>
    <rPh sb="4" eb="5">
      <t>ギョウ</t>
    </rPh>
    <rPh sb="5" eb="7">
      <t>クミアイ</t>
    </rPh>
    <rPh sb="14" eb="16">
      <t>タカハシ</t>
    </rPh>
    <rPh sb="22" eb="24">
      <t>キュウショク</t>
    </rPh>
    <phoneticPr fontId="3"/>
  </si>
  <si>
    <t>１６</t>
    <phoneticPr fontId="3"/>
  </si>
  <si>
    <t>１７</t>
    <phoneticPr fontId="3"/>
  </si>
  <si>
    <t>※　両日　監督会議を各会場で行う。（１日目　９：１０～　　２日目　８：３０～）</t>
    <rPh sb="2" eb="4">
      <t>リョウジツ</t>
    </rPh>
    <rPh sb="5" eb="7">
      <t>カントク</t>
    </rPh>
    <rPh sb="7" eb="9">
      <t>カイギ</t>
    </rPh>
    <rPh sb="10" eb="13">
      <t>カクカイジョウ</t>
    </rPh>
    <rPh sb="14" eb="15">
      <t>オコナ</t>
    </rPh>
    <rPh sb="19" eb="20">
      <t>ヒ</t>
    </rPh>
    <rPh sb="20" eb="21">
      <t>メ</t>
    </rPh>
    <rPh sb="30" eb="31">
      <t>ヒ</t>
    </rPh>
    <rPh sb="31" eb="32">
      <t>メ</t>
    </rPh>
    <phoneticPr fontId="3"/>
  </si>
  <si>
    <t>（神栖市体育協会長会長）</t>
    <rPh sb="1" eb="3">
      <t>カミス</t>
    </rPh>
    <rPh sb="3" eb="4">
      <t>シ</t>
    </rPh>
    <rPh sb="4" eb="6">
      <t>タイイク</t>
    </rPh>
    <rPh sb="6" eb="8">
      <t>キョウカイ</t>
    </rPh>
    <rPh sb="8" eb="9">
      <t>チョウ</t>
    </rPh>
    <rPh sb="9" eb="11">
      <t>カイチョウ</t>
    </rPh>
    <phoneticPr fontId="3"/>
  </si>
  <si>
    <t>（副）津久浦　隆・長澤　宏治・川島　一宏</t>
    <rPh sb="1" eb="2">
      <t>フク</t>
    </rPh>
    <rPh sb="3" eb="6">
      <t>ツクウラ</t>
    </rPh>
    <rPh sb="7" eb="8">
      <t>タカシ</t>
    </rPh>
    <rPh sb="9" eb="11">
      <t>ナガサワ</t>
    </rPh>
    <rPh sb="12" eb="14">
      <t>コウジ</t>
    </rPh>
    <rPh sb="15" eb="17">
      <t>カワシマ</t>
    </rPh>
    <rPh sb="18" eb="20">
      <t>カズヒロ</t>
    </rPh>
    <phoneticPr fontId="3"/>
  </si>
  <si>
    <t>（副）米田　康一・山嵜　雅史</t>
    <rPh sb="1" eb="2">
      <t>フク</t>
    </rPh>
    <rPh sb="3" eb="5">
      <t>ヨネダ</t>
    </rPh>
    <rPh sb="6" eb="8">
      <t>コウイチ</t>
    </rPh>
    <rPh sb="9" eb="11">
      <t>ヤマザキ</t>
    </rPh>
    <rPh sb="12" eb="14">
      <t>マサシ</t>
    </rPh>
    <phoneticPr fontId="3"/>
  </si>
  <si>
    <t>FC波崎・土合FC・波崎太田FC・フォルサ若松FC</t>
    <rPh sb="2" eb="3">
      <t>ハ</t>
    </rPh>
    <rPh sb="3" eb="4">
      <t>サキ</t>
    </rPh>
    <rPh sb="5" eb="7">
      <t>ドアイ</t>
    </rPh>
    <rPh sb="10" eb="11">
      <t>ハ</t>
    </rPh>
    <rPh sb="11" eb="12">
      <t>サキ</t>
    </rPh>
    <rPh sb="12" eb="14">
      <t>オオタ</t>
    </rPh>
    <rPh sb="21" eb="23">
      <t>ワカマツ</t>
    </rPh>
    <phoneticPr fontId="3"/>
  </si>
  <si>
    <t>神栖市ｓｓｓ　市長杯事務局　　岡野　明</t>
    <rPh sb="0" eb="2">
      <t>カミス</t>
    </rPh>
    <rPh sb="2" eb="3">
      <t>シ</t>
    </rPh>
    <rPh sb="7" eb="8">
      <t>シ</t>
    </rPh>
    <rPh sb="8" eb="9">
      <t>チョウ</t>
    </rPh>
    <rPh sb="9" eb="10">
      <t>ハイ</t>
    </rPh>
    <rPh sb="10" eb="13">
      <t>ジムキョク</t>
    </rPh>
    <rPh sb="15" eb="17">
      <t>オカノ</t>
    </rPh>
    <rPh sb="18" eb="19">
      <t>アキラ</t>
    </rPh>
    <phoneticPr fontId="3"/>
  </si>
  <si>
    <t>読売新聞鹿島港サービスセンター　　㈱イノウエ　　㈱Ｐ＆Ｐ浜松</t>
    <rPh sb="0" eb="2">
      <t>ヨミウリ</t>
    </rPh>
    <rPh sb="2" eb="4">
      <t>シンブン</t>
    </rPh>
    <rPh sb="4" eb="6">
      <t>カシマ</t>
    </rPh>
    <rPh sb="6" eb="7">
      <t>コウ</t>
    </rPh>
    <rPh sb="28" eb="30">
      <t>ハママツ</t>
    </rPh>
    <phoneticPr fontId="3"/>
  </si>
  <si>
    <t>小林　薫</t>
    <rPh sb="0" eb="2">
      <t>コバヤシ</t>
    </rPh>
    <rPh sb="3" eb="4">
      <t>カオル</t>
    </rPh>
    <phoneticPr fontId="3"/>
  </si>
  <si>
    <r>
      <t>海浜サッカー場及び海浜多目的広場拡大図</t>
    </r>
    <r>
      <rPr>
        <sz val="11"/>
        <color indexed="10"/>
        <rFont val="ＭＳ Ｐゴシック"/>
        <family val="3"/>
        <charset val="128"/>
      </rPr>
      <t>（お間違えの無いように）</t>
    </r>
    <rPh sb="0" eb="2">
      <t>カイヒン</t>
    </rPh>
    <rPh sb="6" eb="7">
      <t>ジョウ</t>
    </rPh>
    <rPh sb="7" eb="8">
      <t>オヨ</t>
    </rPh>
    <rPh sb="9" eb="11">
      <t>カイヒン</t>
    </rPh>
    <rPh sb="11" eb="14">
      <t>タモクテキ</t>
    </rPh>
    <rPh sb="14" eb="16">
      <t>ヒロバ</t>
    </rPh>
    <rPh sb="16" eb="19">
      <t>カクダイズ</t>
    </rPh>
    <rPh sb="21" eb="23">
      <t>マチガ</t>
    </rPh>
    <rPh sb="25" eb="26">
      <t>ナ</t>
    </rPh>
    <phoneticPr fontId="3"/>
  </si>
  <si>
    <t>【　大会本部からのお願い　】</t>
    <rPh sb="2" eb="4">
      <t>タイカイ</t>
    </rPh>
    <rPh sb="4" eb="6">
      <t>ホンブ</t>
    </rPh>
    <rPh sb="10" eb="11">
      <t>ネガ</t>
    </rPh>
    <phoneticPr fontId="3"/>
  </si>
  <si>
    <t>★チーム待機場所は</t>
    <rPh sb="4" eb="6">
      <t>タイキ</t>
    </rPh>
    <rPh sb="6" eb="8">
      <t>バショ</t>
    </rPh>
    <phoneticPr fontId="3"/>
  </si>
  <si>
    <t>・待機場所（テント）は、チームのプラカードが置いてある場所として下さい。</t>
    <rPh sb="1" eb="3">
      <t>タイキ</t>
    </rPh>
    <rPh sb="3" eb="5">
      <t>バショ</t>
    </rPh>
    <rPh sb="22" eb="23">
      <t>オ</t>
    </rPh>
    <rPh sb="27" eb="29">
      <t>バショ</t>
    </rPh>
    <rPh sb="32" eb="33">
      <t>クダ</t>
    </rPh>
    <phoneticPr fontId="3"/>
  </si>
  <si>
    <t>・開会式及び閉会式には、チームのプラカードを持って参加して下さい。</t>
    <rPh sb="1" eb="4">
      <t>カイカイシキ</t>
    </rPh>
    <rPh sb="4" eb="5">
      <t>オヨ</t>
    </rPh>
    <rPh sb="6" eb="9">
      <t>ヘイカイシキ</t>
    </rPh>
    <rPh sb="22" eb="23">
      <t>モ</t>
    </rPh>
    <rPh sb="25" eb="27">
      <t>サンカ</t>
    </rPh>
    <rPh sb="29" eb="30">
      <t>クダ</t>
    </rPh>
    <phoneticPr fontId="3"/>
  </si>
  <si>
    <t>・閉会式終了後に、チームのプラカードを大会本部へ返却して下さい。</t>
    <rPh sb="1" eb="4">
      <t>ヘイカイシキ</t>
    </rPh>
    <rPh sb="4" eb="7">
      <t>シュウリョウゴ</t>
    </rPh>
    <rPh sb="19" eb="21">
      <t>タイカイ</t>
    </rPh>
    <rPh sb="21" eb="23">
      <t>ホンブ</t>
    </rPh>
    <rPh sb="24" eb="26">
      <t>ヘンキャク</t>
    </rPh>
    <rPh sb="28" eb="29">
      <t>クダ</t>
    </rPh>
    <phoneticPr fontId="3"/>
  </si>
  <si>
    <t>★審判をされる方へ</t>
    <rPh sb="1" eb="3">
      <t>シンパン</t>
    </rPh>
    <rPh sb="7" eb="8">
      <t>カタ</t>
    </rPh>
    <phoneticPr fontId="3"/>
  </si>
  <si>
    <t>・主審は、審判担当チーム（４名）の中で上級者が担当して下さい。</t>
    <rPh sb="1" eb="3">
      <t>シュシン</t>
    </rPh>
    <rPh sb="5" eb="7">
      <t>シンパン</t>
    </rPh>
    <rPh sb="7" eb="9">
      <t>タントウ</t>
    </rPh>
    <rPh sb="14" eb="15">
      <t>メイ</t>
    </rPh>
    <rPh sb="17" eb="18">
      <t>ナカ</t>
    </rPh>
    <rPh sb="19" eb="22">
      <t>ジョウキュウシャ</t>
    </rPh>
    <rPh sb="23" eb="25">
      <t>タントウ</t>
    </rPh>
    <rPh sb="27" eb="28">
      <t>クダ</t>
    </rPh>
    <phoneticPr fontId="3"/>
  </si>
  <si>
    <t>・審判は、正装（ワッペン着用）で実施して下さい。</t>
    <rPh sb="1" eb="3">
      <t>シンパン</t>
    </rPh>
    <rPh sb="5" eb="7">
      <t>セイソウ</t>
    </rPh>
    <rPh sb="12" eb="14">
      <t>チャクヨウ</t>
    </rPh>
    <rPh sb="16" eb="18">
      <t>ジッシ</t>
    </rPh>
    <rPh sb="20" eb="21">
      <t>クダ</t>
    </rPh>
    <phoneticPr fontId="3"/>
  </si>
  <si>
    <t>・審判の給水は、第４審席の隣に用意しますので、セルフで利用して下さい。</t>
    <rPh sb="1" eb="3">
      <t>シンパン</t>
    </rPh>
    <rPh sb="4" eb="6">
      <t>キュウスイ</t>
    </rPh>
    <rPh sb="8" eb="9">
      <t>ダイ</t>
    </rPh>
    <rPh sb="10" eb="11">
      <t>シン</t>
    </rPh>
    <rPh sb="11" eb="12">
      <t>セキ</t>
    </rPh>
    <rPh sb="13" eb="14">
      <t>トナリ</t>
    </rPh>
    <rPh sb="15" eb="17">
      <t>ヨウイ</t>
    </rPh>
    <rPh sb="27" eb="29">
      <t>リヨウ</t>
    </rPh>
    <rPh sb="31" eb="32">
      <t>クダ</t>
    </rPh>
    <phoneticPr fontId="3"/>
  </si>
  <si>
    <t>・審判カードは、大会本部にて用意しますので、試合開始前に受領して下さい。</t>
    <rPh sb="1" eb="3">
      <t>シンパン</t>
    </rPh>
    <rPh sb="8" eb="10">
      <t>タイカイ</t>
    </rPh>
    <rPh sb="10" eb="12">
      <t>ホンブ</t>
    </rPh>
    <rPh sb="14" eb="16">
      <t>ヨウイ</t>
    </rPh>
    <rPh sb="22" eb="24">
      <t>シアイ</t>
    </rPh>
    <rPh sb="24" eb="26">
      <t>カイシ</t>
    </rPh>
    <rPh sb="26" eb="27">
      <t>マエ</t>
    </rPh>
    <rPh sb="28" eb="30">
      <t>ジュリョウ</t>
    </rPh>
    <rPh sb="32" eb="33">
      <t>クダ</t>
    </rPh>
    <phoneticPr fontId="3"/>
  </si>
  <si>
    <t>・審判カードは、主審／副審／第４審の氏名を必ず記載して下さい。</t>
    <rPh sb="1" eb="3">
      <t>シンパン</t>
    </rPh>
    <rPh sb="8" eb="10">
      <t>シュシン</t>
    </rPh>
    <rPh sb="11" eb="13">
      <t>フクシン</t>
    </rPh>
    <rPh sb="14" eb="15">
      <t>ダイ</t>
    </rPh>
    <rPh sb="16" eb="17">
      <t>シン</t>
    </rPh>
    <rPh sb="18" eb="20">
      <t>シメイ</t>
    </rPh>
    <rPh sb="21" eb="22">
      <t>カナラ</t>
    </rPh>
    <rPh sb="23" eb="25">
      <t>キサイ</t>
    </rPh>
    <rPh sb="27" eb="28">
      <t>クダ</t>
    </rPh>
    <phoneticPr fontId="3"/>
  </si>
  <si>
    <t>・審判カードは、試合の結果報告と合わせて大会本部に提出して下さい。</t>
    <rPh sb="1" eb="3">
      <t>シンパン</t>
    </rPh>
    <rPh sb="8" eb="10">
      <t>シアイ</t>
    </rPh>
    <rPh sb="11" eb="13">
      <t>ケッカ</t>
    </rPh>
    <rPh sb="13" eb="15">
      <t>ホウコク</t>
    </rPh>
    <rPh sb="16" eb="17">
      <t>ア</t>
    </rPh>
    <rPh sb="20" eb="22">
      <t>タイカイ</t>
    </rPh>
    <rPh sb="22" eb="24">
      <t>ホンブ</t>
    </rPh>
    <rPh sb="25" eb="27">
      <t>テイシュツ</t>
    </rPh>
    <rPh sb="29" eb="30">
      <t>クダ</t>
    </rPh>
    <phoneticPr fontId="3"/>
  </si>
  <si>
    <t>★グランド使用について</t>
    <rPh sb="5" eb="7">
      <t>シヨウ</t>
    </rPh>
    <phoneticPr fontId="3"/>
  </si>
  <si>
    <t>・総合公園サッカー場は人工芝の為、水のみの飲料として下さい。</t>
    <rPh sb="1" eb="3">
      <t>ソウゴウ</t>
    </rPh>
    <rPh sb="3" eb="5">
      <t>コウエン</t>
    </rPh>
    <rPh sb="9" eb="10">
      <t>ジョウ</t>
    </rPh>
    <rPh sb="11" eb="13">
      <t>ジンコウ</t>
    </rPh>
    <rPh sb="13" eb="14">
      <t>シバ</t>
    </rPh>
    <rPh sb="15" eb="16">
      <t>タメ</t>
    </rPh>
    <rPh sb="17" eb="18">
      <t>ミズ</t>
    </rPh>
    <rPh sb="21" eb="23">
      <t>インリョウ</t>
    </rPh>
    <rPh sb="26" eb="27">
      <t>クダ</t>
    </rPh>
    <phoneticPr fontId="3"/>
  </si>
  <si>
    <t>・フィールド内食事は御遠慮頂き、周辺の空きスペースでお願いします。</t>
    <rPh sb="6" eb="7">
      <t>ナイ</t>
    </rPh>
    <rPh sb="7" eb="9">
      <t>ショクジ</t>
    </rPh>
    <rPh sb="10" eb="14">
      <t>ゴエンリョイタダ</t>
    </rPh>
    <rPh sb="16" eb="18">
      <t>シュウヘン</t>
    </rPh>
    <rPh sb="19" eb="20">
      <t>ア</t>
    </rPh>
    <rPh sb="27" eb="28">
      <t>ネガ</t>
    </rPh>
    <phoneticPr fontId="3"/>
  </si>
  <si>
    <t>★応援される方へ</t>
    <rPh sb="1" eb="3">
      <t>オウエン</t>
    </rPh>
    <rPh sb="6" eb="7">
      <t>カタ</t>
    </rPh>
    <phoneticPr fontId="3"/>
  </si>
  <si>
    <t>・ご父兄の応援は、ベンチの反対側にてお願いします。</t>
    <rPh sb="2" eb="4">
      <t>フケイ</t>
    </rPh>
    <rPh sb="5" eb="7">
      <t>オウエン</t>
    </rPh>
    <rPh sb="13" eb="15">
      <t>ハンタイ</t>
    </rPh>
    <rPh sb="15" eb="16">
      <t>ガワ</t>
    </rPh>
    <rPh sb="19" eb="20">
      <t>ネガ</t>
    </rPh>
    <phoneticPr fontId="3"/>
  </si>
  <si>
    <t>・灰皿等の無い場所での喫煙は御遠慮願います。（決められた場所でお願いします。）</t>
    <rPh sb="1" eb="3">
      <t>ハイザラ</t>
    </rPh>
    <rPh sb="3" eb="4">
      <t>トウ</t>
    </rPh>
    <rPh sb="5" eb="6">
      <t>ナ</t>
    </rPh>
    <rPh sb="7" eb="9">
      <t>バショ</t>
    </rPh>
    <rPh sb="11" eb="13">
      <t>キツエン</t>
    </rPh>
    <rPh sb="14" eb="18">
      <t>ゴエンリョネガ</t>
    </rPh>
    <rPh sb="23" eb="24">
      <t>キ</t>
    </rPh>
    <rPh sb="28" eb="30">
      <t>バショ</t>
    </rPh>
    <rPh sb="32" eb="33">
      <t>ネガ</t>
    </rPh>
    <phoneticPr fontId="3"/>
  </si>
  <si>
    <t>・応援場所からの選手への指示、暴言、審判に対する暴言はしないように</t>
    <rPh sb="1" eb="3">
      <t>オウエン</t>
    </rPh>
    <rPh sb="3" eb="5">
      <t>バショ</t>
    </rPh>
    <rPh sb="8" eb="10">
      <t>センシュ</t>
    </rPh>
    <rPh sb="12" eb="14">
      <t>シジ</t>
    </rPh>
    <rPh sb="15" eb="17">
      <t>ボウゲン</t>
    </rPh>
    <rPh sb="18" eb="20">
      <t>シンパン</t>
    </rPh>
    <rPh sb="21" eb="22">
      <t>タイ</t>
    </rPh>
    <rPh sb="24" eb="26">
      <t>ボウゲン</t>
    </rPh>
    <phoneticPr fontId="3"/>
  </si>
  <si>
    <t>　お願いします。</t>
    <rPh sb="2" eb="3">
      <t>ネガ</t>
    </rPh>
    <phoneticPr fontId="3"/>
  </si>
  <si>
    <t>★ゴミ処理について</t>
    <rPh sb="3" eb="5">
      <t>ショリ</t>
    </rPh>
    <phoneticPr fontId="3"/>
  </si>
  <si>
    <t>・神栖市スポーツ旅館組合に弁当を注文したチーム、配達された時の箱に入れて</t>
    <rPh sb="1" eb="3">
      <t>カミス</t>
    </rPh>
    <rPh sb="3" eb="4">
      <t>シ</t>
    </rPh>
    <rPh sb="8" eb="10">
      <t>リョカン</t>
    </rPh>
    <rPh sb="10" eb="12">
      <t>クミアイ</t>
    </rPh>
    <rPh sb="13" eb="15">
      <t>ベントウ</t>
    </rPh>
    <rPh sb="16" eb="18">
      <t>チュウモン</t>
    </rPh>
    <rPh sb="24" eb="26">
      <t>ハイタツ</t>
    </rPh>
    <rPh sb="29" eb="30">
      <t>トキ</t>
    </rPh>
    <rPh sb="31" eb="32">
      <t>ハコ</t>
    </rPh>
    <rPh sb="33" eb="34">
      <t>イ</t>
    </rPh>
    <phoneticPr fontId="3"/>
  </si>
  <si>
    <t>　午後２時迄（時間厳守）に大会本部テント脇に持参して下さい。</t>
    <rPh sb="1" eb="3">
      <t>ゴゴ</t>
    </rPh>
    <rPh sb="4" eb="5">
      <t>ジ</t>
    </rPh>
    <rPh sb="5" eb="6">
      <t>マデ</t>
    </rPh>
    <rPh sb="7" eb="9">
      <t>ジカン</t>
    </rPh>
    <rPh sb="9" eb="11">
      <t>ゲンシュ</t>
    </rPh>
    <rPh sb="13" eb="15">
      <t>タイカイ</t>
    </rPh>
    <rPh sb="15" eb="17">
      <t>ホンブ</t>
    </rPh>
    <rPh sb="20" eb="21">
      <t>ワキ</t>
    </rPh>
    <rPh sb="22" eb="24">
      <t>ジサン</t>
    </rPh>
    <rPh sb="26" eb="27">
      <t>クダ</t>
    </rPh>
    <phoneticPr fontId="3"/>
  </si>
  <si>
    <t>・豚汁の容器は配布しました神栖市指定ゴミ袋に入れて、午後２時迄に</t>
    <rPh sb="1" eb="2">
      <t>トン</t>
    </rPh>
    <rPh sb="2" eb="3">
      <t>ジル</t>
    </rPh>
    <rPh sb="4" eb="6">
      <t>ヨウキ</t>
    </rPh>
    <rPh sb="7" eb="9">
      <t>ハイフ</t>
    </rPh>
    <rPh sb="13" eb="15">
      <t>カミス</t>
    </rPh>
    <rPh sb="15" eb="16">
      <t>シ</t>
    </rPh>
    <rPh sb="16" eb="18">
      <t>シテイ</t>
    </rPh>
    <rPh sb="20" eb="21">
      <t>フクロ</t>
    </rPh>
    <rPh sb="22" eb="23">
      <t>イ</t>
    </rPh>
    <rPh sb="26" eb="28">
      <t>ゴゴ</t>
    </rPh>
    <rPh sb="29" eb="30">
      <t>ジ</t>
    </rPh>
    <rPh sb="30" eb="31">
      <t>マデ</t>
    </rPh>
    <phoneticPr fontId="3"/>
  </si>
  <si>
    <t>　各ブロックの担当チームまで持参して下さい。</t>
    <rPh sb="1" eb="2">
      <t>カク</t>
    </rPh>
    <rPh sb="7" eb="9">
      <t>タントウ</t>
    </rPh>
    <rPh sb="14" eb="16">
      <t>ジサン</t>
    </rPh>
    <rPh sb="18" eb="19">
      <t>クダ</t>
    </rPh>
    <phoneticPr fontId="3"/>
  </si>
  <si>
    <t>・その他の発生したゴミは、各チームが責任をもって処理（持ち帰り）して下さい。</t>
    <rPh sb="3" eb="4">
      <t>タ</t>
    </rPh>
    <rPh sb="5" eb="7">
      <t>ハッセイ</t>
    </rPh>
    <rPh sb="13" eb="14">
      <t>カク</t>
    </rPh>
    <rPh sb="18" eb="20">
      <t>セキニン</t>
    </rPh>
    <rPh sb="24" eb="26">
      <t>ショリ</t>
    </rPh>
    <rPh sb="27" eb="28">
      <t>モ</t>
    </rPh>
    <rPh sb="29" eb="30">
      <t>カエ</t>
    </rPh>
    <rPh sb="34" eb="35">
      <t>クダ</t>
    </rPh>
    <phoneticPr fontId="3"/>
  </si>
  <si>
    <t>★豚汁のサービス</t>
    <rPh sb="1" eb="2">
      <t>トン</t>
    </rPh>
    <rPh sb="2" eb="3">
      <t>ジル</t>
    </rPh>
    <phoneticPr fontId="3"/>
  </si>
  <si>
    <t>・大会初日のみ大会運営委員よの父兄より、昼食時豚汁のおもてなしを致します。</t>
    <rPh sb="1" eb="3">
      <t>タイカイ</t>
    </rPh>
    <rPh sb="3" eb="5">
      <t>ショニチ</t>
    </rPh>
    <rPh sb="7" eb="9">
      <t>タイカイ</t>
    </rPh>
    <rPh sb="9" eb="11">
      <t>ウンエイ</t>
    </rPh>
    <rPh sb="11" eb="13">
      <t>イイン</t>
    </rPh>
    <rPh sb="15" eb="17">
      <t>フケイ</t>
    </rPh>
    <rPh sb="20" eb="22">
      <t>チュウショク</t>
    </rPh>
    <rPh sb="22" eb="23">
      <t>ジ</t>
    </rPh>
    <rPh sb="23" eb="24">
      <t>トン</t>
    </rPh>
    <rPh sb="24" eb="25">
      <t>ジル</t>
    </rPh>
    <rPh sb="32" eb="33">
      <t>イタ</t>
    </rPh>
    <phoneticPr fontId="3"/>
  </si>
  <si>
    <t>★代表者会議及び懇親会について</t>
    <rPh sb="1" eb="4">
      <t>ダイヒョウシャ</t>
    </rPh>
    <rPh sb="4" eb="6">
      <t>カイギ</t>
    </rPh>
    <rPh sb="6" eb="7">
      <t>オヨ</t>
    </rPh>
    <rPh sb="8" eb="10">
      <t>コンシン</t>
    </rPh>
    <rPh sb="10" eb="11">
      <t>カイ</t>
    </rPh>
    <phoneticPr fontId="3"/>
  </si>
  <si>
    <t>・代表者会議には、各チーム１名以上の参加をお願い致します。</t>
    <rPh sb="1" eb="4">
      <t>ダイヒョウシャ</t>
    </rPh>
    <rPh sb="4" eb="6">
      <t>カイギ</t>
    </rPh>
    <rPh sb="9" eb="10">
      <t>カク</t>
    </rPh>
    <rPh sb="14" eb="17">
      <t>メイイジョウ</t>
    </rPh>
    <rPh sb="18" eb="20">
      <t>サンカ</t>
    </rPh>
    <rPh sb="22" eb="23">
      <t>ネガイ</t>
    </rPh>
    <rPh sb="24" eb="25">
      <t>タ</t>
    </rPh>
    <phoneticPr fontId="3"/>
  </si>
  <si>
    <t>・懇親会への参加人数に追加がある場合は、第１日目（１２月１６日）受付時迄に</t>
    <rPh sb="1" eb="3">
      <t>コンシン</t>
    </rPh>
    <rPh sb="3" eb="4">
      <t>カイ</t>
    </rPh>
    <rPh sb="6" eb="8">
      <t>サンカ</t>
    </rPh>
    <rPh sb="8" eb="10">
      <t>ニンズウ</t>
    </rPh>
    <rPh sb="11" eb="13">
      <t>ツイカ</t>
    </rPh>
    <rPh sb="16" eb="18">
      <t>バアイ</t>
    </rPh>
    <rPh sb="20" eb="21">
      <t>ダイ</t>
    </rPh>
    <rPh sb="22" eb="24">
      <t>ニチメ</t>
    </rPh>
    <rPh sb="27" eb="28">
      <t>ツキ</t>
    </rPh>
    <rPh sb="30" eb="31">
      <t>ヒ</t>
    </rPh>
    <rPh sb="32" eb="34">
      <t>ウケツケ</t>
    </rPh>
    <rPh sb="34" eb="35">
      <t>ジ</t>
    </rPh>
    <rPh sb="35" eb="36">
      <t>マデ</t>
    </rPh>
    <phoneticPr fontId="3"/>
  </si>
  <si>
    <t>　大会本部へ連絡して下さい。</t>
    <rPh sb="1" eb="3">
      <t>タイカイ</t>
    </rPh>
    <rPh sb="3" eb="5">
      <t>ホンブ</t>
    </rPh>
    <rPh sb="6" eb="8">
      <t>レンラク</t>
    </rPh>
    <rPh sb="10" eb="11">
      <t>クダ</t>
    </rPh>
    <phoneticPr fontId="3"/>
  </si>
  <si>
    <t>　※料理等の準備がありますのでキャンセルは御遠慮下さい。</t>
    <rPh sb="2" eb="4">
      <t>リョウリ</t>
    </rPh>
    <rPh sb="4" eb="5">
      <t>トウ</t>
    </rPh>
    <rPh sb="6" eb="8">
      <t>ジュンビ</t>
    </rPh>
    <rPh sb="21" eb="24">
      <t>ゴエンリョ</t>
    </rPh>
    <rPh sb="24" eb="25">
      <t>クダ</t>
    </rPh>
    <phoneticPr fontId="3"/>
  </si>
  <si>
    <t>・代表者会議及び懇親会会場：鹿島セントラルホテル　ＴＥＬ：０２９９－９５－５５１１</t>
    <rPh sb="1" eb="4">
      <t>ダイヒョウシャ</t>
    </rPh>
    <rPh sb="4" eb="6">
      <t>カイギ</t>
    </rPh>
    <rPh sb="6" eb="7">
      <t>オヨ</t>
    </rPh>
    <rPh sb="8" eb="10">
      <t>コンシン</t>
    </rPh>
    <rPh sb="10" eb="11">
      <t>カイ</t>
    </rPh>
    <rPh sb="11" eb="13">
      <t>カイジョウ</t>
    </rPh>
    <rPh sb="14" eb="16">
      <t>カシマ</t>
    </rPh>
    <phoneticPr fontId="3"/>
  </si>
  <si>
    <t>　（大会会場案内略図を参照願います。）</t>
    <rPh sb="2" eb="4">
      <t>タイカイ</t>
    </rPh>
    <rPh sb="4" eb="6">
      <t>カイジョウ</t>
    </rPh>
    <rPh sb="6" eb="8">
      <t>アンナイ</t>
    </rPh>
    <rPh sb="8" eb="10">
      <t>リャクズ</t>
    </rPh>
    <rPh sb="11" eb="13">
      <t>サンショウ</t>
    </rPh>
    <rPh sb="13" eb="14">
      <t>ネガ</t>
    </rPh>
    <phoneticPr fontId="3"/>
  </si>
  <si>
    <t>・受付　１８時００分　　代表者会議　１８時１５分　　懇親会　１８時３０分</t>
    <rPh sb="1" eb="3">
      <t>ウケツケ</t>
    </rPh>
    <rPh sb="6" eb="7">
      <t>ジ</t>
    </rPh>
    <rPh sb="9" eb="10">
      <t>フン</t>
    </rPh>
    <rPh sb="12" eb="15">
      <t>ダイヒョウシャ</t>
    </rPh>
    <rPh sb="15" eb="17">
      <t>カイギ</t>
    </rPh>
    <rPh sb="20" eb="21">
      <t>ジ</t>
    </rPh>
    <rPh sb="23" eb="24">
      <t>フン</t>
    </rPh>
    <rPh sb="26" eb="28">
      <t>コンシン</t>
    </rPh>
    <rPh sb="28" eb="29">
      <t>カイ</t>
    </rPh>
    <rPh sb="32" eb="33">
      <t>ジ</t>
    </rPh>
    <rPh sb="35" eb="36">
      <t>フン</t>
    </rPh>
    <phoneticPr fontId="3"/>
  </si>
  <si>
    <t>★駐車場について</t>
    <rPh sb="1" eb="4">
      <t>チュウシャジョウ</t>
    </rPh>
    <phoneticPr fontId="3"/>
  </si>
  <si>
    <t>・大会会場に付帯の駐車場を利用して下さい。</t>
    <rPh sb="1" eb="3">
      <t>タイカイ</t>
    </rPh>
    <rPh sb="3" eb="5">
      <t>カイジョウ</t>
    </rPh>
    <rPh sb="6" eb="8">
      <t>フタイ</t>
    </rPh>
    <rPh sb="9" eb="12">
      <t>チュウシャジョウ</t>
    </rPh>
    <rPh sb="13" eb="15">
      <t>リヨウ</t>
    </rPh>
    <rPh sb="17" eb="18">
      <t>クダ</t>
    </rPh>
    <phoneticPr fontId="3"/>
  </si>
  <si>
    <t>　（出来る限り、乗り合いにてお願いします。）</t>
    <rPh sb="2" eb="4">
      <t>デキ</t>
    </rPh>
    <rPh sb="5" eb="6">
      <t>カギ</t>
    </rPh>
    <rPh sb="8" eb="9">
      <t>ノ</t>
    </rPh>
    <rPh sb="10" eb="11">
      <t>ア</t>
    </rPh>
    <rPh sb="15" eb="16">
      <t>ネガイ</t>
    </rPh>
    <phoneticPr fontId="3"/>
  </si>
  <si>
    <t>・枠外駐車及び道路等への路上駐車は御遠慮願います。</t>
    <rPh sb="1" eb="3">
      <t>ワクガイ</t>
    </rPh>
    <rPh sb="3" eb="5">
      <t>チュウシャ</t>
    </rPh>
    <rPh sb="5" eb="6">
      <t>オヨ</t>
    </rPh>
    <rPh sb="7" eb="9">
      <t>ドウロ</t>
    </rPh>
    <rPh sb="9" eb="10">
      <t>トウ</t>
    </rPh>
    <rPh sb="12" eb="14">
      <t>ロジョウ</t>
    </rPh>
    <rPh sb="14" eb="16">
      <t>チュウシャ</t>
    </rPh>
    <rPh sb="17" eb="21">
      <t>ゴエンリョネガ</t>
    </rPh>
    <phoneticPr fontId="3"/>
  </si>
  <si>
    <t>・椅子等での駐車場の場所取りは御遠慮願います。</t>
    <rPh sb="1" eb="3">
      <t>イス</t>
    </rPh>
    <rPh sb="3" eb="4">
      <t>トウ</t>
    </rPh>
    <rPh sb="6" eb="9">
      <t>チュウシャジョウ</t>
    </rPh>
    <rPh sb="10" eb="12">
      <t>バショ</t>
    </rPh>
    <rPh sb="12" eb="13">
      <t>ト</t>
    </rPh>
    <rPh sb="15" eb="18">
      <t>ゴエンリョ</t>
    </rPh>
    <rPh sb="18" eb="19">
      <t>ネガ</t>
    </rPh>
    <phoneticPr fontId="3"/>
  </si>
  <si>
    <t>・駐車場内で発生したトラブルは各自が責任を持って対応して下さい。</t>
    <rPh sb="1" eb="4">
      <t>チュウシャジョウ</t>
    </rPh>
    <rPh sb="4" eb="5">
      <t>ナイ</t>
    </rPh>
    <rPh sb="6" eb="8">
      <t>ハッセイ</t>
    </rPh>
    <rPh sb="15" eb="17">
      <t>カクジ</t>
    </rPh>
    <rPh sb="18" eb="20">
      <t>セキニン</t>
    </rPh>
    <rPh sb="21" eb="22">
      <t>モ</t>
    </rPh>
    <rPh sb="24" eb="26">
      <t>タイオウ</t>
    </rPh>
    <rPh sb="28" eb="29">
      <t>クダ</t>
    </rPh>
    <phoneticPr fontId="3"/>
  </si>
  <si>
    <t>　（大会本部では責任を持てませんのでよろしくお願いします。）</t>
    <rPh sb="2" eb="4">
      <t>タイカイ</t>
    </rPh>
    <rPh sb="4" eb="6">
      <t>ホンブ</t>
    </rPh>
    <rPh sb="8" eb="10">
      <t>セキニン</t>
    </rPh>
    <rPh sb="11" eb="12">
      <t>モ</t>
    </rPh>
    <rPh sb="23" eb="24">
      <t>ネガ</t>
    </rPh>
    <phoneticPr fontId="3"/>
  </si>
  <si>
    <t>★その他</t>
    <rPh sb="3" eb="4">
      <t>タ</t>
    </rPh>
    <phoneticPr fontId="3"/>
  </si>
  <si>
    <t>・大津波警報発令の際は、高台にある済生会病院へ避難願います。</t>
    <rPh sb="1" eb="4">
      <t>オオツナミ</t>
    </rPh>
    <rPh sb="4" eb="6">
      <t>ケイホウ</t>
    </rPh>
    <rPh sb="6" eb="8">
      <t>ハツレイ</t>
    </rPh>
    <rPh sb="9" eb="10">
      <t>サイ</t>
    </rPh>
    <rPh sb="12" eb="14">
      <t>タカダイ</t>
    </rPh>
    <rPh sb="17" eb="20">
      <t>サイセイカイ</t>
    </rPh>
    <rPh sb="20" eb="22">
      <t>ビョウイン</t>
    </rPh>
    <rPh sb="23" eb="25">
      <t>ヒナン</t>
    </rPh>
    <rPh sb="25" eb="26">
      <t>ネガ</t>
    </rPh>
    <phoneticPr fontId="3"/>
  </si>
  <si>
    <t>　（パンフレットＭＡＰ有）</t>
    <rPh sb="11" eb="12">
      <t>アリ</t>
    </rPh>
    <phoneticPr fontId="3"/>
  </si>
  <si>
    <t>大会会場付近の病院御案内　</t>
  </si>
  <si>
    <t>大会サポート病院</t>
  </si>
  <si>
    <t>神栖済生会病院　：  ０２９９－９７－２１１１</t>
  </si>
  <si>
    <t>白十字総合病院　：　０２９９－９２－３３１１</t>
  </si>
  <si>
    <t>児　玉　医　院　：  ０２９９－９２－１１７７</t>
  </si>
  <si>
    <t>鹿島労災病院　  ：  ０４７９－４８－４１００</t>
  </si>
  <si>
    <t>第１日目</t>
  </si>
  <si>
    <t>予選リーグ戦</t>
  </si>
  <si>
    <t>予選 Ａブロック</t>
  </si>
  <si>
    <t>神栖総合公園サッカー場</t>
    <rPh sb="0" eb="2">
      <t>カミス</t>
    </rPh>
    <rPh sb="2" eb="4">
      <t>ソウゴウ</t>
    </rPh>
    <rPh sb="4" eb="6">
      <t>コウエン</t>
    </rPh>
    <rPh sb="10" eb="11">
      <t>ジョウ</t>
    </rPh>
    <phoneticPr fontId="3"/>
  </si>
  <si>
    <t>①・②コート</t>
    <phoneticPr fontId="3"/>
  </si>
  <si>
    <t>神栖市</t>
    <rPh sb="0" eb="2">
      <t>カミス</t>
    </rPh>
    <rPh sb="2" eb="3">
      <t>シ</t>
    </rPh>
    <phoneticPr fontId="3"/>
  </si>
  <si>
    <t>千葉県香取市</t>
    <rPh sb="0" eb="3">
      <t>チバケン</t>
    </rPh>
    <rPh sb="3" eb="5">
      <t>カトリ</t>
    </rPh>
    <rPh sb="5" eb="6">
      <t>シ</t>
    </rPh>
    <phoneticPr fontId="3"/>
  </si>
  <si>
    <t>千葉県旭市</t>
    <rPh sb="0" eb="3">
      <t>チバケン</t>
    </rPh>
    <rPh sb="3" eb="5">
      <t>アサヒシ</t>
    </rPh>
    <phoneticPr fontId="3"/>
  </si>
  <si>
    <t>日立市</t>
    <rPh sb="0" eb="3">
      <t>ヒタチシ</t>
    </rPh>
    <phoneticPr fontId="3"/>
  </si>
  <si>
    <t>勝</t>
    <rPh sb="0" eb="1">
      <t>カ</t>
    </rPh>
    <phoneticPr fontId="3"/>
  </si>
  <si>
    <t>負</t>
    <rPh sb="0" eb="1">
      <t>マ</t>
    </rPh>
    <phoneticPr fontId="3"/>
  </si>
  <si>
    <t>分</t>
    <rPh sb="0" eb="1">
      <t>ワ</t>
    </rPh>
    <phoneticPr fontId="17"/>
  </si>
  <si>
    <t>得点</t>
    <rPh sb="0" eb="2">
      <t>トクテン</t>
    </rPh>
    <phoneticPr fontId="3"/>
  </si>
  <si>
    <t>失点</t>
    <rPh sb="0" eb="2">
      <t>シッテン</t>
    </rPh>
    <phoneticPr fontId="3"/>
  </si>
  <si>
    <t>差</t>
    <rPh sb="0" eb="1">
      <t>サ</t>
    </rPh>
    <phoneticPr fontId="3"/>
  </si>
  <si>
    <t>勝点</t>
    <rPh sb="0" eb="1">
      <t>カ</t>
    </rPh>
    <rPh sb="1" eb="2">
      <t>テン</t>
    </rPh>
    <phoneticPr fontId="17"/>
  </si>
  <si>
    <t>順位</t>
    <rPh sb="0" eb="2">
      <t>ジュンイ</t>
    </rPh>
    <phoneticPr fontId="3"/>
  </si>
  <si>
    <t>土合ＦＣ</t>
    <rPh sb="0" eb="2">
      <t>ドアイ</t>
    </rPh>
    <phoneticPr fontId="3"/>
  </si>
  <si>
    <t>小見川ＪＦＣ</t>
    <rPh sb="0" eb="3">
      <t>オミガワ</t>
    </rPh>
    <phoneticPr fontId="3"/>
  </si>
  <si>
    <t>ＦＣあさひ</t>
    <phoneticPr fontId="3"/>
  </si>
  <si>
    <t>ＦＣ日立</t>
    <rPh sb="2" eb="4">
      <t>ヒタチ</t>
    </rPh>
    <phoneticPr fontId="3"/>
  </si>
  <si>
    <t>予選 Ｂブロック</t>
    <phoneticPr fontId="3"/>
  </si>
  <si>
    <t>①・②コート</t>
    <phoneticPr fontId="3"/>
  </si>
  <si>
    <t>行方市</t>
    <rPh sb="0" eb="3">
      <t>ナメガタシ</t>
    </rPh>
    <phoneticPr fontId="3"/>
  </si>
  <si>
    <t>鉾田市</t>
    <rPh sb="0" eb="3">
      <t>ホコタシ</t>
    </rPh>
    <phoneticPr fontId="3"/>
  </si>
  <si>
    <t>福島県いわき市</t>
    <rPh sb="0" eb="3">
      <t>フクシマケン</t>
    </rPh>
    <rPh sb="6" eb="7">
      <t>シ</t>
    </rPh>
    <phoneticPr fontId="3"/>
  </si>
  <si>
    <t>息栖ＳＳＳ</t>
    <rPh sb="0" eb="1">
      <t>イキ</t>
    </rPh>
    <rPh sb="1" eb="2">
      <t>ス</t>
    </rPh>
    <phoneticPr fontId="3"/>
  </si>
  <si>
    <t>ＦＣ北浦</t>
    <rPh sb="2" eb="4">
      <t>キタウラ</t>
    </rPh>
    <phoneticPr fontId="3"/>
  </si>
  <si>
    <t>ＦＣドルフィン大洋</t>
    <rPh sb="7" eb="9">
      <t>タイヨウ</t>
    </rPh>
    <phoneticPr fontId="3"/>
  </si>
  <si>
    <t>ＦＣ．ＢｅＶｅ</t>
    <phoneticPr fontId="3"/>
  </si>
  <si>
    <t>予選 Ｃブロック</t>
  </si>
  <si>
    <t>海浜多目的広場</t>
    <rPh sb="0" eb="2">
      <t>カイヒン</t>
    </rPh>
    <phoneticPr fontId="3"/>
  </si>
  <si>
    <t>③・④コート</t>
    <phoneticPr fontId="3"/>
  </si>
  <si>
    <t>八千代町</t>
    <rPh sb="0" eb="4">
      <t>ヤチヨマチ</t>
    </rPh>
    <phoneticPr fontId="3"/>
  </si>
  <si>
    <t>波崎太田ＦＣ</t>
    <rPh sb="0" eb="2">
      <t>ハサキ</t>
    </rPh>
    <rPh sb="2" eb="4">
      <t>オオタ</t>
    </rPh>
    <phoneticPr fontId="3"/>
  </si>
  <si>
    <t>鉾田ＳＳＳ</t>
    <rPh sb="0" eb="2">
      <t>ホコタ</t>
    </rPh>
    <phoneticPr fontId="3"/>
  </si>
  <si>
    <t>横瀬ＳＳＳ</t>
    <rPh sb="0" eb="2">
      <t>ヨコセ</t>
    </rPh>
    <phoneticPr fontId="3"/>
  </si>
  <si>
    <t>八千代町ＳＳ</t>
    <rPh sb="0" eb="4">
      <t>ヤチヨマチ</t>
    </rPh>
    <phoneticPr fontId="3"/>
  </si>
  <si>
    <t>予選 Ｄブロック</t>
    <phoneticPr fontId="3"/>
  </si>
  <si>
    <t>千葉県銚子市</t>
    <rPh sb="0" eb="3">
      <t>チバケン</t>
    </rPh>
    <rPh sb="3" eb="6">
      <t>チョウシシ</t>
    </rPh>
    <phoneticPr fontId="3"/>
  </si>
  <si>
    <t>取手市</t>
    <rPh sb="0" eb="3">
      <t>トリデシ</t>
    </rPh>
    <phoneticPr fontId="3"/>
  </si>
  <si>
    <t>フォルサ若松ＦＣ</t>
    <rPh sb="4" eb="6">
      <t>ワカマツ</t>
    </rPh>
    <phoneticPr fontId="3"/>
  </si>
  <si>
    <t>本城睦ＦＣ</t>
    <rPh sb="0" eb="2">
      <t>ホンジョウ</t>
    </rPh>
    <rPh sb="2" eb="3">
      <t>ムツ</t>
    </rPh>
    <phoneticPr fontId="3"/>
  </si>
  <si>
    <t>とりで倶楽部</t>
    <rPh sb="3" eb="6">
      <t>クラブ</t>
    </rPh>
    <phoneticPr fontId="3"/>
  </si>
  <si>
    <t>勿来ＳＣＳ</t>
    <rPh sb="0" eb="2">
      <t>ナコソ</t>
    </rPh>
    <phoneticPr fontId="3"/>
  </si>
  <si>
    <t>予選 Ｅブロック</t>
    <phoneticPr fontId="3"/>
  </si>
  <si>
    <t>⑤・⑥コート</t>
    <phoneticPr fontId="3"/>
  </si>
  <si>
    <t>鹿嶋市</t>
    <rPh sb="0" eb="3">
      <t>カシマシ</t>
    </rPh>
    <phoneticPr fontId="3"/>
  </si>
  <si>
    <t>軽野ＳＳＳ</t>
    <rPh sb="0" eb="1">
      <t>カル</t>
    </rPh>
    <rPh sb="1" eb="2">
      <t>ノ</t>
    </rPh>
    <phoneticPr fontId="3"/>
  </si>
  <si>
    <t>鹿島ＳＳＳ</t>
    <rPh sb="0" eb="2">
      <t>カシマ</t>
    </rPh>
    <phoneticPr fontId="3"/>
  </si>
  <si>
    <t>豊浦ＳＳＳ</t>
    <rPh sb="0" eb="2">
      <t>トヨウラ</t>
    </rPh>
    <phoneticPr fontId="3"/>
  </si>
  <si>
    <t>総和南ＦＣ</t>
    <rPh sb="0" eb="2">
      <t>ソウワ</t>
    </rPh>
    <rPh sb="2" eb="3">
      <t>ミナミ</t>
    </rPh>
    <phoneticPr fontId="3"/>
  </si>
  <si>
    <t>予選 Ｆブロック</t>
    <phoneticPr fontId="3"/>
  </si>
  <si>
    <t>⑤・⑥コート</t>
    <phoneticPr fontId="3"/>
  </si>
  <si>
    <t>潮来市</t>
    <rPh sb="0" eb="3">
      <t>イタコシ</t>
    </rPh>
    <phoneticPr fontId="3"/>
  </si>
  <si>
    <t>水戸市</t>
    <rPh sb="0" eb="3">
      <t>ミトシ</t>
    </rPh>
    <phoneticPr fontId="3"/>
  </si>
  <si>
    <t>ひたちなか市</t>
    <rPh sb="5" eb="6">
      <t>シ</t>
    </rPh>
    <phoneticPr fontId="3"/>
  </si>
  <si>
    <t>軽野東ＳＳＳ</t>
    <rPh sb="0" eb="1">
      <t>カル</t>
    </rPh>
    <rPh sb="1" eb="2">
      <t>ノ</t>
    </rPh>
    <rPh sb="2" eb="3">
      <t>ヒガシ</t>
    </rPh>
    <phoneticPr fontId="3"/>
  </si>
  <si>
    <t>牛堀ＳＳＳ</t>
    <rPh sb="0" eb="2">
      <t>ウシボリ</t>
    </rPh>
    <phoneticPr fontId="3"/>
  </si>
  <si>
    <t>笠原ＳＳＳ</t>
    <rPh sb="0" eb="2">
      <t>カサハラ</t>
    </rPh>
    <phoneticPr fontId="3"/>
  </si>
  <si>
    <t>湊第一ＳＳＳ</t>
    <rPh sb="0" eb="1">
      <t>ミナト</t>
    </rPh>
    <rPh sb="1" eb="3">
      <t>ダイイチ</t>
    </rPh>
    <phoneticPr fontId="3"/>
  </si>
  <si>
    <t>予選 Ｇブロック</t>
    <phoneticPr fontId="3"/>
  </si>
  <si>
    <t>海浜サッカー場</t>
    <rPh sb="0" eb="2">
      <t>カイヒン</t>
    </rPh>
    <phoneticPr fontId="3"/>
  </si>
  <si>
    <t>⑦・⑧コート</t>
    <phoneticPr fontId="3"/>
  </si>
  <si>
    <t>栃木県小山市</t>
    <rPh sb="0" eb="3">
      <t>トチギケン</t>
    </rPh>
    <rPh sb="3" eb="6">
      <t>オヤマシ</t>
    </rPh>
    <phoneticPr fontId="3"/>
  </si>
  <si>
    <t>東京都板橋区</t>
    <rPh sb="0" eb="3">
      <t>トウキョウト</t>
    </rPh>
    <rPh sb="3" eb="6">
      <t>イタバシク</t>
    </rPh>
    <phoneticPr fontId="3"/>
  </si>
  <si>
    <t>大野原ＳＳＳ</t>
    <rPh sb="0" eb="3">
      <t>オオノハラ</t>
    </rPh>
    <phoneticPr fontId="3"/>
  </si>
  <si>
    <t>三笠ＳＳＳ</t>
    <rPh sb="0" eb="2">
      <t>ミカサ</t>
    </rPh>
    <phoneticPr fontId="3"/>
  </si>
  <si>
    <t>ＦＣがむしゃら</t>
    <phoneticPr fontId="3"/>
  </si>
  <si>
    <t>中台ＳＣ</t>
    <rPh sb="0" eb="2">
      <t>ナカダイ</t>
    </rPh>
    <phoneticPr fontId="3"/>
  </si>
  <si>
    <t>予選 Ｈブロック</t>
    <phoneticPr fontId="3"/>
  </si>
  <si>
    <t>⑦・⑧コート</t>
    <phoneticPr fontId="3"/>
  </si>
  <si>
    <t>桜川市</t>
    <rPh sb="0" eb="3">
      <t>サクラガワシ</t>
    </rPh>
    <phoneticPr fontId="3"/>
  </si>
  <si>
    <t>ＦＣ波崎</t>
    <rPh sb="2" eb="4">
      <t>ハサキ</t>
    </rPh>
    <phoneticPr fontId="3"/>
  </si>
  <si>
    <t>日の出ＳＳＳ</t>
    <rPh sb="0" eb="1">
      <t>ヒ</t>
    </rPh>
    <rPh sb="2" eb="3">
      <t>デ</t>
    </rPh>
    <phoneticPr fontId="3"/>
  </si>
  <si>
    <t>きたぐりユナイテッドＦＣ</t>
    <phoneticPr fontId="3"/>
  </si>
  <si>
    <t>向台ＳＳＳ</t>
    <rPh sb="0" eb="1">
      <t>ムコ</t>
    </rPh>
    <rPh sb="1" eb="2">
      <t>ダイ</t>
    </rPh>
    <phoneticPr fontId="3"/>
  </si>
  <si>
    <t>予選　Ａ．Ｂブロック</t>
    <rPh sb="0" eb="2">
      <t>ヨセン</t>
    </rPh>
    <phoneticPr fontId="3"/>
  </si>
  <si>
    <t>神栖総合公園サッカー場　①コート</t>
    <rPh sb="0" eb="1">
      <t>カミ</t>
    </rPh>
    <rPh sb="1" eb="2">
      <t>ス</t>
    </rPh>
    <rPh sb="2" eb="4">
      <t>ソウゴウ</t>
    </rPh>
    <rPh sb="4" eb="6">
      <t>コウエン</t>
    </rPh>
    <rPh sb="10" eb="11">
      <t>ジョウ</t>
    </rPh>
    <phoneticPr fontId="3"/>
  </si>
  <si>
    <t>試合順</t>
  </si>
  <si>
    <t>時    間</t>
  </si>
  <si>
    <t>対          戦</t>
  </si>
  <si>
    <t>審  判  担  当</t>
  </si>
  <si>
    <t>～</t>
  </si>
  <si>
    <t>VS</t>
  </si>
  <si>
    <t>－</t>
  </si>
  <si>
    <t>VS</t>
    <phoneticPr fontId="3"/>
  </si>
  <si>
    <t>－</t>
    <phoneticPr fontId="3"/>
  </si>
  <si>
    <t>VS</t>
    <phoneticPr fontId="3"/>
  </si>
  <si>
    <t>昼休み</t>
  </si>
  <si>
    <t>－</t>
    <phoneticPr fontId="3"/>
  </si>
  <si>
    <t>神栖総合公園サッカー場　②コート</t>
    <rPh sb="0" eb="1">
      <t>カミ</t>
    </rPh>
    <rPh sb="1" eb="2">
      <t>ス</t>
    </rPh>
    <rPh sb="2" eb="4">
      <t>ソウゴウ</t>
    </rPh>
    <rPh sb="4" eb="6">
      <t>コウエン</t>
    </rPh>
    <rPh sb="10" eb="11">
      <t>ジョウ</t>
    </rPh>
    <phoneticPr fontId="3"/>
  </si>
  <si>
    <t>VS</t>
    <phoneticPr fontId="3"/>
  </si>
  <si>
    <t>VS</t>
    <phoneticPr fontId="3"/>
  </si>
  <si>
    <t>－</t>
    <phoneticPr fontId="3"/>
  </si>
  <si>
    <t>VS</t>
    <phoneticPr fontId="3"/>
  </si>
  <si>
    <t>－</t>
    <phoneticPr fontId="3"/>
  </si>
  <si>
    <t>VS</t>
    <phoneticPr fontId="3"/>
  </si>
  <si>
    <t>－</t>
    <phoneticPr fontId="3"/>
  </si>
  <si>
    <t>－</t>
    <phoneticPr fontId="3"/>
  </si>
  <si>
    <t>予選　Ｃ．Ｄブロック</t>
    <rPh sb="0" eb="2">
      <t>ヨセン</t>
    </rPh>
    <phoneticPr fontId="3"/>
  </si>
  <si>
    <t>海浜多目的広場　③コート</t>
    <rPh sb="0" eb="2">
      <t>カイヒン</t>
    </rPh>
    <rPh sb="2" eb="5">
      <t>タモクテキ</t>
    </rPh>
    <rPh sb="5" eb="7">
      <t>ヒロバ</t>
    </rPh>
    <phoneticPr fontId="3"/>
  </si>
  <si>
    <t>VS</t>
    <phoneticPr fontId="3"/>
  </si>
  <si>
    <t>－</t>
    <phoneticPr fontId="3"/>
  </si>
  <si>
    <t>VS</t>
    <phoneticPr fontId="3"/>
  </si>
  <si>
    <t>－</t>
    <phoneticPr fontId="3"/>
  </si>
  <si>
    <t>－</t>
    <phoneticPr fontId="3"/>
  </si>
  <si>
    <t>VS</t>
    <phoneticPr fontId="3"/>
  </si>
  <si>
    <t>VS</t>
    <phoneticPr fontId="3"/>
  </si>
  <si>
    <t>－</t>
    <phoneticPr fontId="3"/>
  </si>
  <si>
    <t>海浜多目的広場　④コート</t>
    <rPh sb="0" eb="2">
      <t>カイヒン</t>
    </rPh>
    <rPh sb="2" eb="5">
      <t>タモクテキ</t>
    </rPh>
    <rPh sb="5" eb="7">
      <t>ヒロバ</t>
    </rPh>
    <phoneticPr fontId="3"/>
  </si>
  <si>
    <t>VS</t>
    <phoneticPr fontId="3"/>
  </si>
  <si>
    <t>－</t>
    <phoneticPr fontId="3"/>
  </si>
  <si>
    <t>VS</t>
    <phoneticPr fontId="3"/>
  </si>
  <si>
    <t>予選　Ｅ．Ｆブロック</t>
    <rPh sb="0" eb="2">
      <t>ヨセン</t>
    </rPh>
    <phoneticPr fontId="3"/>
  </si>
  <si>
    <t>海浜多目的広場　⑤コート</t>
    <rPh sb="0" eb="2">
      <t>カイヒン</t>
    </rPh>
    <rPh sb="2" eb="5">
      <t>タモクテキ</t>
    </rPh>
    <rPh sb="5" eb="7">
      <t>ヒロバ</t>
    </rPh>
    <phoneticPr fontId="3"/>
  </si>
  <si>
    <t>VS</t>
    <phoneticPr fontId="3"/>
  </si>
  <si>
    <t>海浜多目的広場　⑥コート</t>
    <rPh sb="0" eb="2">
      <t>カイヒン</t>
    </rPh>
    <rPh sb="2" eb="5">
      <t>タモクテキ</t>
    </rPh>
    <rPh sb="5" eb="7">
      <t>ヒロバ</t>
    </rPh>
    <phoneticPr fontId="3"/>
  </si>
  <si>
    <t>予選　Ｇ．Ｈブロック</t>
    <rPh sb="0" eb="2">
      <t>ヨセン</t>
    </rPh>
    <phoneticPr fontId="3"/>
  </si>
  <si>
    <t>海浜サッカー場　⑦コート</t>
    <rPh sb="0" eb="2">
      <t>カイヒン</t>
    </rPh>
    <rPh sb="6" eb="7">
      <t>ジョウ</t>
    </rPh>
    <phoneticPr fontId="3"/>
  </si>
  <si>
    <t>－</t>
    <phoneticPr fontId="3"/>
  </si>
  <si>
    <t>－</t>
    <phoneticPr fontId="3"/>
  </si>
  <si>
    <t>海浜サッカー場　⑧コート</t>
    <rPh sb="0" eb="2">
      <t>カイヒン</t>
    </rPh>
    <rPh sb="6" eb="7">
      <t>ジョウ</t>
    </rPh>
    <phoneticPr fontId="3"/>
  </si>
  <si>
    <t>VS</t>
    <phoneticPr fontId="3"/>
  </si>
  <si>
    <t>VS</t>
    <phoneticPr fontId="3"/>
  </si>
  <si>
    <t>－</t>
    <phoneticPr fontId="3"/>
  </si>
  <si>
    <t>－</t>
    <phoneticPr fontId="3"/>
  </si>
  <si>
    <t>１位パート　トーナメント表</t>
    <phoneticPr fontId="3"/>
  </si>
  <si>
    <t>第２日目</t>
  </si>
  <si>
    <t>①-6</t>
    <phoneticPr fontId="3"/>
  </si>
  <si>
    <t>①ｺｰﾄ 13:50～</t>
  </si>
  <si>
    <t>①-5</t>
    <phoneticPr fontId="3"/>
  </si>
  <si>
    <t>①-3</t>
    <phoneticPr fontId="3"/>
  </si>
  <si>
    <t>①ｺｰﾄ 13:00～</t>
  </si>
  <si>
    <t>①-4</t>
    <phoneticPr fontId="3"/>
  </si>
  <si>
    <t>①ｺｰﾄ 10:40～</t>
    <phoneticPr fontId="3"/>
  </si>
  <si>
    <t>①ｺｰﾄ 11:30～</t>
    <phoneticPr fontId="3"/>
  </si>
  <si>
    <t>①-1</t>
    <phoneticPr fontId="3"/>
  </si>
  <si>
    <t>②-1</t>
    <phoneticPr fontId="3"/>
  </si>
  <si>
    <t>①-2</t>
    <phoneticPr fontId="3"/>
  </si>
  <si>
    <t>②-2</t>
    <phoneticPr fontId="3"/>
  </si>
  <si>
    <t>①ｺｰﾄ 9:00～</t>
  </si>
  <si>
    <t>②ｺｰﾄ 9:00～</t>
  </si>
  <si>
    <t>①ｺｰﾄ 9:50～</t>
    <phoneticPr fontId="3"/>
  </si>
  <si>
    <t>②ｺｰﾄ 9:50～</t>
  </si>
  <si>
    <t>②ｺｰﾄ 10:40～</t>
  </si>
  <si>
    <t>②ｺｰﾄ 11:30～</t>
  </si>
  <si>
    <t>②-3</t>
    <phoneticPr fontId="3"/>
  </si>
  <si>
    <t>②ｺｰﾄ 13:00～</t>
  </si>
  <si>
    <t>②-4</t>
    <phoneticPr fontId="3"/>
  </si>
  <si>
    <t>②-5</t>
    <phoneticPr fontId="3"/>
  </si>
  <si>
    <t>②ｺｰﾄ 13:50～</t>
  </si>
  <si>
    <t>②-6</t>
    <phoneticPr fontId="3"/>
  </si>
  <si>
    <t>２位パート　トーナメント表</t>
    <phoneticPr fontId="3"/>
  </si>
  <si>
    <t>③-6</t>
  </si>
  <si>
    <t>③ｺｰﾄ 13:50～</t>
  </si>
  <si>
    <t>③-5</t>
  </si>
  <si>
    <t>③-3</t>
  </si>
  <si>
    <t>③ｺｰﾄ 13:00～</t>
  </si>
  <si>
    <t>③-4</t>
  </si>
  <si>
    <t>③ｺｰﾄ 10:40～</t>
  </si>
  <si>
    <t>③ｺｰﾄ 11:30～</t>
  </si>
  <si>
    <t>③-1</t>
  </si>
  <si>
    <t>④-1</t>
  </si>
  <si>
    <t>③-2</t>
  </si>
  <si>
    <t>④-2</t>
  </si>
  <si>
    <t>③ｺｰﾄ 9:00～</t>
  </si>
  <si>
    <t>④ｺｰﾄ 9:00～</t>
  </si>
  <si>
    <t>③ｺｰﾄ 9:50～</t>
    <phoneticPr fontId="3"/>
  </si>
  <si>
    <t>④ｺｰﾄ 9:50～</t>
  </si>
  <si>
    <t>④ｺｰﾄ 10:40～</t>
  </si>
  <si>
    <t>④ｺｰﾄ 11:30～</t>
  </si>
  <si>
    <t>④-3</t>
  </si>
  <si>
    <t>④ｺｰﾄ 13:00～</t>
  </si>
  <si>
    <t>④-4</t>
  </si>
  <si>
    <t>④-5</t>
  </si>
  <si>
    <t>④ｺｰﾄ 13:50～</t>
  </si>
  <si>
    <t>④-6</t>
  </si>
  <si>
    <t>３位パート　トーナメント表</t>
    <phoneticPr fontId="3"/>
  </si>
  <si>
    <t>⑤-6</t>
  </si>
  <si>
    <t>⑤ｺｰﾄ 13:50～</t>
  </si>
  <si>
    <t>⑤-5</t>
  </si>
  <si>
    <t>⑤-3</t>
  </si>
  <si>
    <t>⑤ｺｰﾄ 13:00～</t>
  </si>
  <si>
    <t>⑤-4</t>
  </si>
  <si>
    <t>⑤ｺｰﾄ 10:40～</t>
  </si>
  <si>
    <t>⑤ｺｰﾄ 11:30～</t>
  </si>
  <si>
    <t>⑤-1</t>
  </si>
  <si>
    <t>⑥-1</t>
  </si>
  <si>
    <t>⑤-2</t>
  </si>
  <si>
    <t>⑥-2</t>
  </si>
  <si>
    <t>⑤ｺｰﾄ 9:00～</t>
  </si>
  <si>
    <t>⑥ｺｰﾄ 9:00～</t>
  </si>
  <si>
    <t>⑤ｺｰﾄ 9:50～</t>
  </si>
  <si>
    <t>⑥ｺｰﾄ 9:50～</t>
  </si>
  <si>
    <t>⑥ｺｰﾄ 10:40～</t>
  </si>
  <si>
    <t>⑥ｺｰﾄ 11:30～</t>
  </si>
  <si>
    <t>⑥-3</t>
  </si>
  <si>
    <t>⑥ｺｰﾄ 13:00～</t>
  </si>
  <si>
    <t>⑥-4</t>
  </si>
  <si>
    <t>⑥-5</t>
  </si>
  <si>
    <t>⑥ｺｰﾄ 13:50～</t>
  </si>
  <si>
    <t>⑥-6</t>
  </si>
  <si>
    <t>４位パート　トーナメント表</t>
    <phoneticPr fontId="3"/>
  </si>
  <si>
    <t>⑦-6</t>
  </si>
  <si>
    <t>⑦ｺｰﾄ 13:50～</t>
  </si>
  <si>
    <t>⑦-5</t>
  </si>
  <si>
    <t>⑦-3</t>
  </si>
  <si>
    <t>⑦ｺｰﾄ 13:00～</t>
  </si>
  <si>
    <t>⑦-4</t>
  </si>
  <si>
    <t>⑦ｺｰﾄ 10:40～</t>
  </si>
  <si>
    <t>⑦ｺｰﾄ 11:30～</t>
  </si>
  <si>
    <t>⑦-1</t>
  </si>
  <si>
    <t>⑧-1</t>
  </si>
  <si>
    <t>⑦-2</t>
  </si>
  <si>
    <t>⑧-2</t>
  </si>
  <si>
    <t>⑦ｺｰﾄ 9:00～</t>
  </si>
  <si>
    <t>⑧ｺｰﾄ 9:00～</t>
  </si>
  <si>
    <t>⑦ｺｰﾄ 9:50～</t>
  </si>
  <si>
    <t>⑧ｺｰﾄ 9:50～</t>
  </si>
  <si>
    <t>⑧ｺｰﾄ 10:40～</t>
  </si>
  <si>
    <t>⑧ｺｰﾄ 11:30～</t>
  </si>
  <si>
    <t>⑧-3</t>
  </si>
  <si>
    <t>⑧ｺｰﾄ 13:00～</t>
  </si>
  <si>
    <t>⑧-4</t>
  </si>
  <si>
    <t>⑧-5</t>
  </si>
  <si>
    <t>⑧ｺｰﾄ 13:50～</t>
  </si>
  <si>
    <t>⑧-6</t>
  </si>
  <si>
    <t>１位２位決定トーナメント戦</t>
  </si>
  <si>
    <t>１位パートのトーナメント戦</t>
    <phoneticPr fontId="3"/>
  </si>
  <si>
    <t>①コート</t>
    <phoneticPr fontId="3"/>
  </si>
  <si>
    <t>対         戦</t>
  </si>
  <si>
    <t>審判担当</t>
  </si>
  <si>
    <t>備    考</t>
  </si>
  <si>
    <t>①-1</t>
  </si>
  <si>
    <t>：</t>
  </si>
  <si>
    <t>①-2　対戦ﾁｰﾑ</t>
    <phoneticPr fontId="3"/>
  </si>
  <si>
    <t>①-2</t>
  </si>
  <si>
    <t>①-1　対戦ﾁｰﾑ</t>
    <phoneticPr fontId="3"/>
  </si>
  <si>
    <t>①-3</t>
  </si>
  <si>
    <t>①-4　対戦ﾁｰﾑ</t>
    <rPh sb="4" eb="6">
      <t>タイセン</t>
    </rPh>
    <phoneticPr fontId="3"/>
  </si>
  <si>
    <t>①-4</t>
  </si>
  <si>
    <t>①-3　対戦ﾁｰﾑ</t>
    <rPh sb="4" eb="6">
      <t>タイセン</t>
    </rPh>
    <phoneticPr fontId="3"/>
  </si>
  <si>
    <t>①-5</t>
  </si>
  <si>
    <t>①-6　対戦ﾁｰﾑ</t>
    <rPh sb="4" eb="6">
      <t>タイセン</t>
    </rPh>
    <phoneticPr fontId="3"/>
  </si>
  <si>
    <t>１位ﾊﾟｰﾄ３位決定戦</t>
  </si>
  <si>
    <t>①-6</t>
  </si>
  <si>
    <t>大会本部</t>
  </si>
  <si>
    <t>１位ﾊﾟｰﾄ優勝決定戦</t>
  </si>
  <si>
    <t>②コート</t>
    <phoneticPr fontId="3"/>
  </si>
  <si>
    <t>②-1</t>
  </si>
  <si>
    <t>②-2　対戦ﾁｰﾑ</t>
    <phoneticPr fontId="3"/>
  </si>
  <si>
    <t>②-2</t>
  </si>
  <si>
    <t>②-1　対戦ﾁｰﾑ</t>
    <phoneticPr fontId="3"/>
  </si>
  <si>
    <t>②-3</t>
  </si>
  <si>
    <t>②-4　対戦ﾁｰﾑ</t>
    <rPh sb="4" eb="6">
      <t>タイセン</t>
    </rPh>
    <phoneticPr fontId="3"/>
  </si>
  <si>
    <t>②-4</t>
  </si>
  <si>
    <t>②-3　対戦ﾁｰﾑ</t>
    <rPh sb="4" eb="6">
      <t>タイセン</t>
    </rPh>
    <phoneticPr fontId="3"/>
  </si>
  <si>
    <t>②-5</t>
  </si>
  <si>
    <t>②-6　対戦ﾁｰﾑ</t>
    <rPh sb="4" eb="6">
      <t>タイセン</t>
    </rPh>
    <phoneticPr fontId="3"/>
  </si>
  <si>
    <t>②-6</t>
  </si>
  <si>
    <t>②-5　対戦ﾁｰﾑ</t>
    <rPh sb="4" eb="6">
      <t>タイセン</t>
    </rPh>
    <phoneticPr fontId="3"/>
  </si>
  <si>
    <t>２位パートのトーナメント戦</t>
    <phoneticPr fontId="3"/>
  </si>
  <si>
    <t>③コート</t>
    <phoneticPr fontId="3"/>
  </si>
  <si>
    <t>③-2　対戦ﾁｰﾑ</t>
    <phoneticPr fontId="3"/>
  </si>
  <si>
    <t>③-1　対戦ﾁｰﾑ</t>
    <phoneticPr fontId="3"/>
  </si>
  <si>
    <t>③-4　対戦ﾁｰﾑ</t>
    <rPh sb="4" eb="6">
      <t>タイセン</t>
    </rPh>
    <phoneticPr fontId="3"/>
  </si>
  <si>
    <t>③-3　対戦ﾁｰﾑ</t>
    <rPh sb="4" eb="6">
      <t>タイセン</t>
    </rPh>
    <phoneticPr fontId="3"/>
  </si>
  <si>
    <t>③-6　対戦ﾁｰﾑ</t>
    <rPh sb="4" eb="6">
      <t>タイセン</t>
    </rPh>
    <phoneticPr fontId="3"/>
  </si>
  <si>
    <t>２位ﾊﾟｰﾄ３位決定戦</t>
  </si>
  <si>
    <t>③-5　対戦ﾁｰﾑ</t>
    <rPh sb="4" eb="6">
      <t>タイセン</t>
    </rPh>
    <phoneticPr fontId="3"/>
  </si>
  <si>
    <t>２位ﾊﾟｰﾄ優勝決定戦</t>
  </si>
  <si>
    <t>④コート</t>
    <phoneticPr fontId="3"/>
  </si>
  <si>
    <t>④-2　対戦ﾁｰﾑ</t>
    <phoneticPr fontId="3"/>
  </si>
  <si>
    <t>④-1　対戦ﾁｰﾑ</t>
    <phoneticPr fontId="3"/>
  </si>
  <si>
    <t>④-4　対戦ﾁｰﾑ</t>
    <rPh sb="4" eb="6">
      <t>タイセン</t>
    </rPh>
    <phoneticPr fontId="3"/>
  </si>
  <si>
    <t>④-3　対戦ﾁｰﾑ</t>
    <rPh sb="4" eb="6">
      <t>タイセン</t>
    </rPh>
    <phoneticPr fontId="3"/>
  </si>
  <si>
    <t>④-6　対戦ﾁｰﾑ</t>
    <rPh sb="4" eb="6">
      <t>タイセン</t>
    </rPh>
    <phoneticPr fontId="3"/>
  </si>
  <si>
    <t>④-5　対戦ﾁｰﾑ</t>
    <rPh sb="4" eb="6">
      <t>タイセン</t>
    </rPh>
    <phoneticPr fontId="3"/>
  </si>
  <si>
    <t>３位４位決定トーナメント戦</t>
  </si>
  <si>
    <t>３位パートのトーナメント戦</t>
    <phoneticPr fontId="3"/>
  </si>
  <si>
    <t>⑤コート</t>
    <phoneticPr fontId="3"/>
  </si>
  <si>
    <t>⑤-2　対戦ﾁｰﾑ</t>
    <phoneticPr fontId="3"/>
  </si>
  <si>
    <t>⑤-1　対戦ﾁｰﾑ</t>
    <phoneticPr fontId="3"/>
  </si>
  <si>
    <t>⑤-4　対戦ﾁｰﾑ</t>
    <rPh sb="4" eb="6">
      <t>タイセン</t>
    </rPh>
    <phoneticPr fontId="3"/>
  </si>
  <si>
    <t>⑤-3　対戦ﾁｰﾑ</t>
    <rPh sb="4" eb="6">
      <t>タイセン</t>
    </rPh>
    <phoneticPr fontId="3"/>
  </si>
  <si>
    <t>⑤-6　対戦ﾁｰﾑ</t>
    <rPh sb="4" eb="6">
      <t>タイセン</t>
    </rPh>
    <phoneticPr fontId="3"/>
  </si>
  <si>
    <t>３位ﾊﾟｰﾄ３位決定戦</t>
  </si>
  <si>
    <t>⑤-5　対戦ﾁｰﾑ</t>
    <rPh sb="4" eb="6">
      <t>タイセン</t>
    </rPh>
    <phoneticPr fontId="3"/>
  </si>
  <si>
    <t>３位ﾊﾟｰﾄ優勝決定戦</t>
  </si>
  <si>
    <t>⑥コート</t>
    <phoneticPr fontId="3"/>
  </si>
  <si>
    <t>⑥-2　対戦ﾁｰﾑ</t>
    <phoneticPr fontId="3"/>
  </si>
  <si>
    <t>⑥-1　対戦ﾁｰﾑ</t>
    <phoneticPr fontId="3"/>
  </si>
  <si>
    <t>⑥-4　対戦ﾁｰﾑ</t>
    <rPh sb="4" eb="6">
      <t>タイセン</t>
    </rPh>
    <phoneticPr fontId="3"/>
  </si>
  <si>
    <t>⑥-3　対戦ﾁｰﾑ</t>
    <rPh sb="4" eb="6">
      <t>タイセン</t>
    </rPh>
    <phoneticPr fontId="3"/>
  </si>
  <si>
    <t>⑥-6　対戦ﾁｰﾑ</t>
    <rPh sb="4" eb="6">
      <t>タイセン</t>
    </rPh>
    <phoneticPr fontId="3"/>
  </si>
  <si>
    <t>⑥-5　対戦ﾁｰﾑ</t>
    <rPh sb="4" eb="6">
      <t>タイセン</t>
    </rPh>
    <phoneticPr fontId="3"/>
  </si>
  <si>
    <t>４位パートのトーナメント戦</t>
  </si>
  <si>
    <t>⑦コート</t>
    <phoneticPr fontId="3"/>
  </si>
  <si>
    <t>⑦-2　対戦ﾁｰﾑ</t>
    <phoneticPr fontId="3"/>
  </si>
  <si>
    <t>⑦-1　対戦ﾁｰﾑ</t>
    <phoneticPr fontId="3"/>
  </si>
  <si>
    <t>⑦-4　対戦ﾁｰﾑ</t>
    <rPh sb="4" eb="6">
      <t>タイセン</t>
    </rPh>
    <phoneticPr fontId="3"/>
  </si>
  <si>
    <t>⑦-3　対戦ﾁｰﾑ</t>
    <rPh sb="4" eb="6">
      <t>タイセン</t>
    </rPh>
    <phoneticPr fontId="3"/>
  </si>
  <si>
    <t>⑦-6　対戦ﾁｰﾑ</t>
    <rPh sb="4" eb="6">
      <t>タイセン</t>
    </rPh>
    <phoneticPr fontId="3"/>
  </si>
  <si>
    <t>４位ﾊﾟｰﾄ３位決定戦</t>
  </si>
  <si>
    <t>⑦-5　対戦ﾁｰﾑ</t>
    <rPh sb="4" eb="6">
      <t>タイセン</t>
    </rPh>
    <phoneticPr fontId="3"/>
  </si>
  <si>
    <t>４位ﾊﾟｰﾄ優勝決定戦</t>
  </si>
  <si>
    <t>⑧コート</t>
    <phoneticPr fontId="3"/>
  </si>
  <si>
    <t>⑧-2　対戦ﾁｰﾑ</t>
    <phoneticPr fontId="3"/>
  </si>
  <si>
    <t>⑧-1　対戦ﾁｰﾑ</t>
    <phoneticPr fontId="3"/>
  </si>
  <si>
    <t>⑧-4　対戦ﾁｰﾑ</t>
    <rPh sb="4" eb="6">
      <t>タイセン</t>
    </rPh>
    <phoneticPr fontId="3"/>
  </si>
  <si>
    <t>⑧-3　対戦ﾁｰﾑ</t>
    <rPh sb="4" eb="6">
      <t>タイセン</t>
    </rPh>
    <phoneticPr fontId="3"/>
  </si>
  <si>
    <t>⑧-6　対戦ﾁｰﾑ</t>
    <rPh sb="4" eb="6">
      <t>タイセン</t>
    </rPh>
    <phoneticPr fontId="3"/>
  </si>
  <si>
    <t>⑧-5　対戦ﾁｰﾑ</t>
    <rPh sb="4" eb="6">
      <t>タイセン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</si>
</sst>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
  </numFmts>
  <fonts count="27">
    <font>
      <sz val="11"/>
      <name val="ＭＳ Ｐゴシック"/>
      <family val="3"/>
      <charset val="128"/>
    </font>
    <font>
      <sz val="11"/>
      <name val="ＭＳ Ｐゴシック"/>
      <family val="3"/>
      <charset val="128"/>
    </font>
    <font>
      <sz val="11"/>
      <name val="ＭＳ Ｐ明朝"/>
      <family val="1"/>
      <charset val="128"/>
    </font>
    <font>
      <sz val="6"/>
      <name val="ＭＳ Ｐゴシック"/>
      <family val="3"/>
      <charset val="128"/>
    </font>
    <font>
      <sz val="11"/>
      <color indexed="10"/>
      <name val="ＭＳ Ｐ明朝"/>
      <family val="1"/>
      <charset val="128"/>
    </font>
    <font>
      <sz val="11"/>
      <color indexed="10"/>
      <name val="ＭＳ Ｐゴシック"/>
      <family val="3"/>
      <charset val="128"/>
    </font>
    <font>
      <sz val="11"/>
      <color theme="1"/>
      <name val="ＭＳ Ｐゴシック"/>
      <family val="3"/>
      <charset val="128"/>
      <scheme val="minor"/>
    </font>
    <font>
      <sz val="11"/>
      <color rgb="FFFF0000"/>
      <name val="ＭＳ Ｐ明朝"/>
      <family val="1"/>
      <charset val="128"/>
    </font>
    <font>
      <b/>
      <sz val="16"/>
      <color theme="1"/>
      <name val="ＭＳ Ｐゴシック"/>
      <family val="3"/>
      <charset val="128"/>
      <scheme val="minor"/>
    </font>
    <font>
      <sz val="12"/>
      <color theme="1"/>
      <name val="ＭＳ Ｐゴシック"/>
      <family val="3"/>
      <charset val="128"/>
      <scheme val="minor"/>
    </font>
    <font>
      <sz val="28"/>
      <name val="ＭＳ Ｐゴシック"/>
      <family val="3"/>
      <charset val="128"/>
    </font>
    <font>
      <sz val="26"/>
      <name val="ＭＳ Ｐゴシック"/>
      <family val="3"/>
      <charset val="128"/>
    </font>
    <font>
      <sz val="22"/>
      <name val="ＭＳ Ｐゴシック"/>
      <family val="3"/>
      <charset val="128"/>
    </font>
    <font>
      <sz val="11"/>
      <name val="ＭＳ ゴシック"/>
      <family val="3"/>
      <charset val="128"/>
    </font>
    <font>
      <sz val="14"/>
      <name val="ＭＳ ゴシック"/>
      <family val="3"/>
      <charset val="128"/>
    </font>
    <font>
      <sz val="10"/>
      <name val="ＭＳ 明朝"/>
      <family val="1"/>
      <charset val="128"/>
    </font>
    <font>
      <sz val="10"/>
      <name val="ＭＳ Ｐゴシック"/>
      <family val="3"/>
      <charset val="128"/>
    </font>
    <font>
      <sz val="6"/>
      <name val="ＭＳ 明朝"/>
      <family val="1"/>
      <charset val="128"/>
    </font>
    <font>
      <sz val="11"/>
      <color theme="0" tint="-0.34998626667073579"/>
      <name val="ＭＳ Ｐゴシック"/>
      <family val="3"/>
      <charset val="128"/>
    </font>
    <font>
      <sz val="14"/>
      <name val="ＭＳ Ｐゴシック"/>
      <family val="3"/>
      <charset val="128"/>
    </font>
    <font>
      <sz val="11"/>
      <color rgb="FFFF0000"/>
      <name val="ＭＳ Ｐゴシック"/>
      <family val="3"/>
      <charset val="128"/>
    </font>
    <font>
      <sz val="12"/>
      <name val="ＭＳ ゴシック"/>
      <family val="3"/>
      <charset val="128"/>
    </font>
    <font>
      <sz val="11"/>
      <color indexed="9"/>
      <name val="ＭＳ ゴシック"/>
      <family val="3"/>
      <charset val="128"/>
    </font>
    <font>
      <sz val="10"/>
      <name val="ＭＳ ゴシック"/>
      <family val="3"/>
      <charset val="128"/>
    </font>
    <font>
      <sz val="9"/>
      <name val="ＭＳ ゴシック"/>
      <family val="3"/>
      <charset val="128"/>
    </font>
    <font>
      <sz val="6"/>
      <name val="ＭＳ ゴシック"/>
      <family val="3"/>
      <charset val="128"/>
    </font>
    <font>
      <sz val="8"/>
      <name val="ＭＳ ゴシック"/>
      <family val="3"/>
      <charset val="128"/>
    </font>
  </fonts>
  <fills count="3">
    <fill>
      <patternFill patternType="none"/>
    </fill>
    <fill>
      <patternFill patternType="gray125"/>
    </fill>
    <fill>
      <patternFill patternType="solid">
        <fgColor rgb="FFFFFF00"/>
        <bgColor indexed="64"/>
      </patternFill>
    </fill>
  </fills>
  <borders count="125">
    <border>
      <left/>
      <right/>
      <top/>
      <bottom/>
      <diagonal/>
    </border>
    <border>
      <left/>
      <right/>
      <top/>
      <bottom style="medium">
        <color indexed="64"/>
      </bottom>
      <diagonal/>
    </border>
    <border>
      <left/>
      <right style="medium">
        <color indexed="64"/>
      </right>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right/>
      <top style="medium">
        <color indexed="8"/>
      </top>
      <bottom style="hair">
        <color indexed="8"/>
      </bottom>
      <diagonal/>
    </border>
    <border>
      <left/>
      <right style="medium">
        <color indexed="8"/>
      </right>
      <top style="medium">
        <color indexed="8"/>
      </top>
      <bottom style="hair">
        <color indexed="8"/>
      </bottom>
      <diagonal/>
    </border>
    <border>
      <left style="medium">
        <color indexed="8"/>
      </left>
      <right/>
      <top style="medium">
        <color indexed="8"/>
      </top>
      <bottom style="dotted">
        <color indexed="8"/>
      </bottom>
      <diagonal/>
    </border>
    <border>
      <left/>
      <right/>
      <top style="medium">
        <color indexed="8"/>
      </top>
      <bottom style="dotted">
        <color indexed="8"/>
      </bottom>
      <diagonal/>
    </border>
    <border>
      <left/>
      <right style="medium">
        <color indexed="8"/>
      </right>
      <top style="medium">
        <color indexed="8"/>
      </top>
      <bottom style="dotted">
        <color indexed="8"/>
      </bottom>
      <diagonal/>
    </border>
    <border>
      <left style="medium">
        <color indexed="8"/>
      </left>
      <right style="medium">
        <color indexed="8"/>
      </right>
      <top style="medium">
        <color indexed="8"/>
      </top>
      <bottom style="dotted">
        <color indexed="8"/>
      </bottom>
      <diagonal/>
    </border>
    <border>
      <left style="medium">
        <color indexed="8"/>
      </left>
      <right/>
      <top style="hair">
        <color indexed="8"/>
      </top>
      <bottom style="hair">
        <color indexed="8"/>
      </bottom>
      <diagonal/>
    </border>
    <border>
      <left/>
      <right/>
      <top style="hair">
        <color indexed="8"/>
      </top>
      <bottom style="hair">
        <color indexed="8"/>
      </bottom>
      <diagonal/>
    </border>
    <border>
      <left/>
      <right style="medium">
        <color indexed="8"/>
      </right>
      <top style="hair">
        <color indexed="8"/>
      </top>
      <bottom style="hair">
        <color indexed="8"/>
      </bottom>
      <diagonal/>
    </border>
    <border>
      <left style="medium">
        <color indexed="8"/>
      </left>
      <right/>
      <top style="dotted">
        <color indexed="8"/>
      </top>
      <bottom style="dotted">
        <color indexed="8"/>
      </bottom>
      <diagonal/>
    </border>
    <border>
      <left/>
      <right/>
      <top style="dotted">
        <color indexed="8"/>
      </top>
      <bottom style="dotted">
        <color indexed="8"/>
      </bottom>
      <diagonal/>
    </border>
    <border>
      <left/>
      <right style="medium">
        <color indexed="8"/>
      </right>
      <top style="dotted">
        <color indexed="8"/>
      </top>
      <bottom style="dotted">
        <color indexed="8"/>
      </bottom>
      <diagonal/>
    </border>
    <border>
      <left style="medium">
        <color indexed="8"/>
      </left>
      <right style="medium">
        <color indexed="8"/>
      </right>
      <top style="dotted">
        <color indexed="8"/>
      </top>
      <bottom style="dotted">
        <color indexed="8"/>
      </bottom>
      <diagonal/>
    </border>
    <border>
      <left style="medium">
        <color indexed="8"/>
      </left>
      <right/>
      <top style="hair">
        <color indexed="8"/>
      </top>
      <bottom style="medium">
        <color indexed="8"/>
      </bottom>
      <diagonal/>
    </border>
    <border>
      <left/>
      <right/>
      <top style="hair">
        <color indexed="8"/>
      </top>
      <bottom style="medium">
        <color indexed="8"/>
      </bottom>
      <diagonal/>
    </border>
    <border>
      <left/>
      <right style="medium">
        <color indexed="8"/>
      </right>
      <top style="hair">
        <color indexed="8"/>
      </top>
      <bottom style="medium">
        <color indexed="8"/>
      </bottom>
      <diagonal/>
    </border>
    <border>
      <left style="medium">
        <color indexed="8"/>
      </left>
      <right/>
      <top style="dotted">
        <color indexed="8"/>
      </top>
      <bottom style="medium">
        <color indexed="8"/>
      </bottom>
      <diagonal/>
    </border>
    <border>
      <left/>
      <right/>
      <top style="dotted">
        <color indexed="8"/>
      </top>
      <bottom style="medium">
        <color indexed="8"/>
      </bottom>
      <diagonal/>
    </border>
    <border>
      <left/>
      <right style="medium">
        <color indexed="8"/>
      </right>
      <top style="dotted">
        <color indexed="8"/>
      </top>
      <bottom style="medium">
        <color indexed="8"/>
      </bottom>
      <diagonal/>
    </border>
    <border>
      <left style="medium">
        <color indexed="8"/>
      </left>
      <right style="medium">
        <color indexed="8"/>
      </right>
      <top style="dotted">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dotted">
        <color indexed="8"/>
      </bottom>
      <diagonal/>
    </border>
    <border>
      <left/>
      <right/>
      <top/>
      <bottom style="dotted">
        <color indexed="8"/>
      </bottom>
      <diagonal/>
    </border>
    <border>
      <left/>
      <right style="medium">
        <color indexed="8"/>
      </right>
      <top/>
      <bottom style="dotted">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bottom/>
      <diagonal/>
    </border>
    <border>
      <left style="thin">
        <color indexed="8"/>
      </left>
      <right/>
      <top/>
      <bottom/>
      <diagonal/>
    </border>
    <border>
      <left style="thin">
        <color indexed="8"/>
      </left>
      <right style="thin">
        <color indexed="8"/>
      </right>
      <top/>
      <bottom/>
      <diagonal/>
    </border>
    <border>
      <left style="medium">
        <color indexed="8"/>
      </left>
      <right style="medium">
        <color indexed="8"/>
      </right>
      <top style="medium">
        <color indexed="8"/>
      </top>
      <bottom style="hair">
        <color indexed="8"/>
      </bottom>
      <diagonal/>
    </border>
    <border>
      <left/>
      <right style="medium">
        <color indexed="8"/>
      </right>
      <top/>
      <bottom style="hair">
        <color indexed="8"/>
      </bottom>
      <diagonal/>
    </border>
    <border>
      <left style="medium">
        <color indexed="8"/>
      </left>
      <right style="medium">
        <color indexed="8"/>
      </right>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top style="hair">
        <color indexed="8"/>
      </top>
      <bottom/>
      <diagonal/>
    </border>
    <border>
      <left/>
      <right/>
      <top style="hair">
        <color indexed="8"/>
      </top>
      <bottom/>
      <diagonal/>
    </border>
    <border>
      <left style="medium">
        <color indexed="8"/>
      </left>
      <right style="medium">
        <color indexed="8"/>
      </right>
      <top style="hair">
        <color indexed="8"/>
      </top>
      <bottom/>
      <diagonal/>
    </border>
    <border>
      <left/>
      <right style="medium">
        <color indexed="8"/>
      </right>
      <top style="hair">
        <color indexed="8"/>
      </top>
      <bottom/>
      <diagonal/>
    </border>
    <border>
      <left/>
      <right/>
      <top/>
      <bottom style="hair">
        <color indexed="8"/>
      </bottom>
      <diagonal/>
    </border>
    <border>
      <left style="medium">
        <color indexed="8"/>
      </left>
      <right/>
      <top/>
      <bottom style="hair">
        <color indexed="8"/>
      </bottom>
      <diagonal/>
    </border>
    <border>
      <left style="medium">
        <color indexed="8"/>
      </left>
      <right style="medium">
        <color indexed="8"/>
      </right>
      <top style="hair">
        <color indexed="8"/>
      </top>
      <bottom style="medium">
        <color indexed="8"/>
      </bottom>
      <diagonal/>
    </border>
    <border>
      <left style="medium">
        <color indexed="8"/>
      </left>
      <right style="medium">
        <color indexed="8"/>
      </right>
      <top/>
      <bottom style="medium">
        <color indexed="8"/>
      </bottom>
      <diagonal/>
    </border>
  </borders>
  <cellStyleXfs count="12">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1" fillId="0" borderId="0"/>
    <xf numFmtId="0" fontId="1" fillId="0" borderId="0">
      <alignment vertical="center"/>
    </xf>
    <xf numFmtId="0" fontId="15" fillId="0" borderId="0">
      <alignment vertical="center"/>
    </xf>
    <xf numFmtId="0" fontId="1" fillId="0" borderId="0"/>
    <xf numFmtId="0" fontId="1" fillId="0" borderId="0">
      <alignment vertical="center"/>
    </xf>
  </cellStyleXfs>
  <cellXfs count="410">
    <xf numFmtId="0" fontId="0" fillId="0" borderId="0" xfId="0">
      <alignment vertical="center"/>
    </xf>
    <xf numFmtId="0" fontId="2" fillId="0" borderId="0" xfId="0" applyFont="1">
      <alignment vertical="center"/>
    </xf>
    <xf numFmtId="0" fontId="2" fillId="0" borderId="0" xfId="0" quotePrefix="1" applyFont="1">
      <alignment vertical="center"/>
    </xf>
    <xf numFmtId="0" fontId="2" fillId="0" borderId="0" xfId="0" applyFont="1" applyAlignment="1">
      <alignment horizontal="right" vertical="center"/>
    </xf>
    <xf numFmtId="0" fontId="4" fillId="0" borderId="0" xfId="0" applyFont="1">
      <alignment vertical="center"/>
    </xf>
    <xf numFmtId="0" fontId="7" fillId="0" borderId="0" xfId="0" applyFont="1">
      <alignment vertical="center"/>
    </xf>
    <xf numFmtId="0" fontId="2" fillId="0" borderId="0" xfId="0" quotePrefix="1" applyFont="1" applyAlignment="1">
      <alignment horizontal="center" vertical="center"/>
    </xf>
    <xf numFmtId="0" fontId="2" fillId="0" borderId="0" xfId="0" applyFont="1" applyAlignment="1">
      <alignment horizontal="center" vertical="center"/>
    </xf>
    <xf numFmtId="0" fontId="4" fillId="0" borderId="0" xfId="0" quotePrefix="1" applyFont="1" applyAlignment="1">
      <alignment horizontal="center" vertical="center"/>
    </xf>
    <xf numFmtId="0" fontId="2" fillId="0" borderId="0" xfId="0" applyFont="1" applyAlignment="1">
      <alignment vertical="center"/>
    </xf>
    <xf numFmtId="0" fontId="2" fillId="0" borderId="0" xfId="0" applyNumberFormat="1" applyFont="1" applyAlignment="1">
      <alignment vertical="center"/>
    </xf>
    <xf numFmtId="0" fontId="1" fillId="0" borderId="0" xfId="5"/>
    <xf numFmtId="0" fontId="6" fillId="0" borderId="0" xfId="6">
      <alignment vertical="center"/>
    </xf>
    <xf numFmtId="0" fontId="9" fillId="0" borderId="0" xfId="6" applyFont="1">
      <alignment vertical="center"/>
    </xf>
    <xf numFmtId="0" fontId="10" fillId="0" borderId="0" xfId="7" applyFont="1"/>
    <xf numFmtId="0" fontId="1" fillId="0" borderId="0" xfId="7"/>
    <xf numFmtId="0" fontId="11" fillId="0" borderId="0" xfId="7" applyFont="1"/>
    <xf numFmtId="0" fontId="12" fillId="0" borderId="0" xfId="7" applyFont="1"/>
    <xf numFmtId="0" fontId="13" fillId="0" borderId="0" xfId="1" applyFont="1" applyAlignment="1" applyProtection="1">
      <alignment vertical="center"/>
    </xf>
    <xf numFmtId="0" fontId="14" fillId="0" borderId="0" xfId="1" applyFont="1" applyAlignment="1" applyProtection="1">
      <alignment vertical="center"/>
      <protection locked="0"/>
    </xf>
    <xf numFmtId="0" fontId="13" fillId="0" borderId="0" xfId="1" applyFont="1" applyAlignment="1" applyProtection="1">
      <alignment vertical="center"/>
      <protection locked="0"/>
    </xf>
    <xf numFmtId="0" fontId="13" fillId="0" borderId="0" xfId="1" applyFont="1" applyFill="1" applyAlignment="1" applyProtection="1">
      <alignment vertical="center"/>
      <protection locked="0"/>
    </xf>
    <xf numFmtId="0" fontId="14" fillId="0" borderId="0" xfId="1" applyFont="1" applyBorder="1" applyAlignment="1" applyProtection="1">
      <alignment vertical="center" shrinkToFit="1"/>
      <protection locked="0"/>
    </xf>
    <xf numFmtId="0" fontId="1" fillId="0" borderId="2" xfId="8" applyBorder="1" applyAlignment="1">
      <alignment vertical="center"/>
    </xf>
    <xf numFmtId="0" fontId="16" fillId="0" borderId="11" xfId="9" applyFont="1" applyFill="1" applyBorder="1" applyAlignment="1">
      <alignment horizontal="center" vertical="center"/>
    </xf>
    <xf numFmtId="0" fontId="1" fillId="0" borderId="0" xfId="8" applyFont="1" applyBorder="1" applyAlignment="1">
      <alignment vertical="center"/>
    </xf>
    <xf numFmtId="0" fontId="1" fillId="0" borderId="0" xfId="8" applyFont="1" applyAlignment="1">
      <alignment vertical="center"/>
    </xf>
    <xf numFmtId="0" fontId="18" fillId="0" borderId="0" xfId="8" applyFont="1" applyAlignment="1">
      <alignment vertical="center"/>
    </xf>
    <xf numFmtId="0" fontId="1" fillId="0" borderId="0" xfId="8" applyAlignment="1">
      <alignment vertical="center"/>
    </xf>
    <xf numFmtId="0" fontId="16" fillId="0" borderId="0" xfId="9" applyFont="1" applyFill="1" applyBorder="1" applyAlignment="1">
      <alignment horizontal="center" vertical="center"/>
    </xf>
    <xf numFmtId="0" fontId="16" fillId="2" borderId="38" xfId="9" applyFont="1" applyFill="1" applyBorder="1" applyAlignment="1">
      <alignment horizontal="center" vertical="center"/>
    </xf>
    <xf numFmtId="0" fontId="16" fillId="0" borderId="39" xfId="9" applyFont="1" applyFill="1" applyBorder="1" applyAlignment="1">
      <alignment horizontal="center" vertical="center"/>
    </xf>
    <xf numFmtId="0" fontId="16" fillId="2" borderId="40" xfId="9" applyFont="1" applyFill="1" applyBorder="1" applyAlignment="1">
      <alignment horizontal="center" vertical="center"/>
    </xf>
    <xf numFmtId="0" fontId="16" fillId="0" borderId="38" xfId="9" applyFont="1" applyFill="1" applyBorder="1" applyAlignment="1">
      <alignment horizontal="center" vertical="center"/>
    </xf>
    <xf numFmtId="0" fontId="16" fillId="0" borderId="40" xfId="9" applyFont="1" applyFill="1" applyBorder="1" applyAlignment="1">
      <alignment horizontal="center" vertical="center"/>
    </xf>
    <xf numFmtId="0" fontId="16" fillId="0" borderId="61" xfId="9" applyFont="1" applyFill="1" applyBorder="1" applyAlignment="1">
      <alignment horizontal="center" vertical="center"/>
    </xf>
    <xf numFmtId="0" fontId="16" fillId="0" borderId="62" xfId="9" applyFont="1" applyFill="1" applyBorder="1" applyAlignment="1">
      <alignment horizontal="center" vertical="center"/>
    </xf>
    <xf numFmtId="0" fontId="16" fillId="0" borderId="63" xfId="9" applyFont="1" applyFill="1" applyBorder="1" applyAlignment="1">
      <alignment horizontal="center" vertical="center"/>
    </xf>
    <xf numFmtId="0" fontId="19" fillId="0" borderId="0" xfId="10" applyFont="1" applyBorder="1" applyAlignment="1">
      <alignment horizontal="center" vertical="center" shrinkToFit="1"/>
    </xf>
    <xf numFmtId="0" fontId="16" fillId="0" borderId="0" xfId="9" applyFont="1" applyBorder="1" applyAlignment="1">
      <alignment horizontal="center" vertical="center"/>
    </xf>
    <xf numFmtId="0" fontId="1" fillId="0" borderId="0" xfId="8" applyFill="1" applyAlignment="1">
      <alignment vertical="center"/>
    </xf>
    <xf numFmtId="0" fontId="20" fillId="0" borderId="0" xfId="8" applyFont="1" applyAlignment="1">
      <alignment vertical="center"/>
    </xf>
    <xf numFmtId="0" fontId="13" fillId="0" borderId="0" xfId="1" applyFont="1" applyAlignment="1" applyProtection="1">
      <alignment vertical="center" shrinkToFit="1"/>
      <protection locked="0"/>
    </xf>
    <xf numFmtId="56" fontId="14" fillId="0" borderId="0" xfId="1" applyNumberFormat="1" applyFont="1" applyFill="1" applyAlignment="1" applyProtection="1">
      <alignment horizontal="center" vertical="center"/>
      <protection locked="0"/>
    </xf>
    <xf numFmtId="176" fontId="14" fillId="0" borderId="0" xfId="1" applyNumberFormat="1" applyFont="1" applyAlignment="1" applyProtection="1">
      <alignment horizontal="center" vertical="center"/>
    </xf>
    <xf numFmtId="0" fontId="13" fillId="0" borderId="75" xfId="1" applyFont="1" applyFill="1" applyBorder="1" applyAlignment="1" applyProtection="1">
      <alignment horizontal="center" vertical="center"/>
      <protection locked="0"/>
    </xf>
    <xf numFmtId="0" fontId="13" fillId="0" borderId="77" xfId="1" applyFont="1" applyFill="1" applyBorder="1" applyAlignment="1" applyProtection="1">
      <alignment horizontal="center" vertical="center"/>
      <protection locked="0"/>
    </xf>
    <xf numFmtId="0" fontId="13" fillId="0" borderId="76" xfId="1" applyFont="1" applyFill="1" applyBorder="1" applyAlignment="1" applyProtection="1">
      <alignment horizontal="center" vertical="center"/>
    </xf>
    <xf numFmtId="0" fontId="13" fillId="0" borderId="76" xfId="1" applyFont="1" applyFill="1" applyBorder="1" applyAlignment="1" applyProtection="1">
      <alignment horizontal="center" vertical="center" shrinkToFit="1"/>
    </xf>
    <xf numFmtId="0" fontId="13" fillId="0" borderId="77" xfId="1" applyFont="1" applyFill="1" applyBorder="1" applyAlignment="1" applyProtection="1">
      <alignment horizontal="center" vertical="center"/>
    </xf>
    <xf numFmtId="0" fontId="13" fillId="0" borderId="78" xfId="1" applyFont="1" applyFill="1" applyBorder="1" applyAlignment="1" applyProtection="1">
      <alignment horizontal="center" vertical="center"/>
      <protection locked="0"/>
    </xf>
    <xf numFmtId="0" fontId="13" fillId="0" borderId="80" xfId="1" applyFont="1" applyFill="1" applyBorder="1" applyAlignment="1" applyProtection="1">
      <alignment horizontal="center" vertical="center"/>
      <protection locked="0"/>
    </xf>
    <xf numFmtId="0" fontId="13" fillId="0" borderId="79" xfId="1" applyFont="1" applyFill="1" applyBorder="1" applyAlignment="1" applyProtection="1">
      <alignment horizontal="center" vertical="center"/>
    </xf>
    <xf numFmtId="0" fontId="13" fillId="0" borderId="78" xfId="1" applyFont="1" applyBorder="1" applyAlignment="1" applyProtection="1">
      <alignment horizontal="center" vertical="center"/>
      <protection locked="0"/>
    </xf>
    <xf numFmtId="0" fontId="13" fillId="0" borderId="79" xfId="1" applyFont="1" applyBorder="1" applyAlignment="1" applyProtection="1">
      <alignment horizontal="center" vertical="center" shrinkToFit="1"/>
      <protection locked="0"/>
    </xf>
    <xf numFmtId="0" fontId="13" fillId="0" borderId="80" xfId="1" applyFont="1" applyBorder="1" applyAlignment="1" applyProtection="1">
      <alignment horizontal="center" vertical="center"/>
      <protection locked="0"/>
    </xf>
    <xf numFmtId="0" fontId="13" fillId="0" borderId="82" xfId="1" applyFont="1" applyFill="1" applyBorder="1" applyAlignment="1" applyProtection="1">
      <alignment horizontal="center" vertical="center"/>
      <protection locked="0"/>
    </xf>
    <xf numFmtId="0" fontId="13" fillId="0" borderId="84" xfId="1" applyFont="1" applyFill="1" applyBorder="1" applyAlignment="1" applyProtection="1">
      <alignment horizontal="center" vertical="center"/>
      <protection locked="0"/>
    </xf>
    <xf numFmtId="0" fontId="13" fillId="0" borderId="83" xfId="1" applyFont="1" applyFill="1" applyBorder="1" applyAlignment="1" applyProtection="1">
      <alignment horizontal="center" vertical="center"/>
    </xf>
    <xf numFmtId="0" fontId="14" fillId="0" borderId="83" xfId="1" applyFont="1" applyFill="1" applyBorder="1" applyAlignment="1" applyProtection="1">
      <alignment horizontal="center" vertical="center"/>
      <protection locked="0"/>
    </xf>
    <xf numFmtId="0" fontId="14" fillId="0" borderId="83" xfId="1" applyFont="1" applyFill="1" applyBorder="1" applyAlignment="1" applyProtection="1">
      <alignment horizontal="center" vertical="center" shrinkToFit="1"/>
    </xf>
    <xf numFmtId="0" fontId="13" fillId="0" borderId="83" xfId="1" applyFont="1" applyFill="1" applyBorder="1" applyAlignment="1" applyProtection="1">
      <alignment horizontal="center" vertical="center" shrinkToFit="1"/>
    </xf>
    <xf numFmtId="0" fontId="14" fillId="0" borderId="84" xfId="1" applyFont="1" applyFill="1" applyBorder="1" applyAlignment="1" applyProtection="1">
      <alignment horizontal="center" vertical="center"/>
    </xf>
    <xf numFmtId="0" fontId="13" fillId="0" borderId="85" xfId="1" applyFont="1" applyFill="1" applyBorder="1" applyAlignment="1" applyProtection="1">
      <alignment horizontal="center" vertical="center"/>
      <protection locked="0"/>
    </xf>
    <xf numFmtId="0" fontId="13" fillId="0" borderId="87" xfId="1" applyFont="1" applyFill="1" applyBorder="1" applyAlignment="1" applyProtection="1">
      <alignment horizontal="center" vertical="center"/>
      <protection locked="0"/>
    </xf>
    <xf numFmtId="0" fontId="13" fillId="0" borderId="86" xfId="1" applyFont="1" applyFill="1" applyBorder="1" applyAlignment="1" applyProtection="1">
      <alignment horizontal="center" vertical="center"/>
    </xf>
    <xf numFmtId="0" fontId="13" fillId="0" borderId="85" xfId="1" applyFont="1" applyBorder="1" applyAlignment="1" applyProtection="1">
      <alignment horizontal="center" vertical="center"/>
      <protection locked="0"/>
    </xf>
    <xf numFmtId="0" fontId="13" fillId="0" borderId="86" xfId="1" applyFont="1" applyBorder="1" applyAlignment="1" applyProtection="1">
      <alignment horizontal="center" vertical="center" shrinkToFit="1"/>
      <protection locked="0"/>
    </xf>
    <xf numFmtId="0" fontId="13" fillId="0" borderId="87" xfId="1" applyFont="1" applyBorder="1" applyAlignment="1" applyProtection="1">
      <alignment horizontal="center" vertical="center"/>
      <protection locked="0"/>
    </xf>
    <xf numFmtId="0" fontId="22" fillId="0" borderId="0" xfId="1" applyFont="1" applyAlignment="1" applyProtection="1">
      <alignment vertical="center"/>
    </xf>
    <xf numFmtId="0" fontId="14" fillId="0" borderId="83" xfId="1" applyFont="1" applyFill="1" applyBorder="1" applyAlignment="1" applyProtection="1">
      <alignment horizontal="center" vertical="center"/>
    </xf>
    <xf numFmtId="0" fontId="13" fillId="0" borderId="89" xfId="1" applyFont="1" applyFill="1" applyBorder="1" applyAlignment="1" applyProtection="1">
      <alignment horizontal="center" vertical="center"/>
      <protection locked="0"/>
    </xf>
    <xf numFmtId="0" fontId="13" fillId="0" borderId="91" xfId="1" applyFont="1" applyFill="1" applyBorder="1" applyAlignment="1" applyProtection="1">
      <alignment horizontal="center" vertical="center"/>
      <protection locked="0"/>
    </xf>
    <xf numFmtId="0" fontId="13" fillId="0" borderId="90" xfId="1" applyFont="1" applyFill="1" applyBorder="1" applyAlignment="1" applyProtection="1">
      <alignment horizontal="center" vertical="center"/>
    </xf>
    <xf numFmtId="0" fontId="14" fillId="0" borderId="90" xfId="1" applyFont="1" applyFill="1" applyBorder="1" applyAlignment="1" applyProtection="1">
      <alignment horizontal="center" vertical="center"/>
    </xf>
    <xf numFmtId="0" fontId="13" fillId="0" borderId="90" xfId="1" applyFont="1" applyFill="1" applyBorder="1" applyAlignment="1" applyProtection="1">
      <alignment horizontal="center" vertical="center" shrinkToFit="1"/>
    </xf>
    <xf numFmtId="0" fontId="14" fillId="0" borderId="91" xfId="1" applyFont="1" applyFill="1" applyBorder="1" applyAlignment="1" applyProtection="1">
      <alignment horizontal="center" vertical="center"/>
    </xf>
    <xf numFmtId="0" fontId="13" fillId="0" borderId="92" xfId="1" applyFont="1" applyFill="1" applyBorder="1" applyAlignment="1" applyProtection="1">
      <alignment horizontal="center" vertical="center"/>
      <protection locked="0"/>
    </xf>
    <xf numFmtId="0" fontId="13" fillId="0" borderId="94" xfId="1" applyFont="1" applyFill="1" applyBorder="1" applyAlignment="1" applyProtection="1">
      <alignment horizontal="center" vertical="center"/>
      <protection locked="0"/>
    </xf>
    <xf numFmtId="0" fontId="13" fillId="0" borderId="93" xfId="1" applyFont="1" applyFill="1" applyBorder="1" applyAlignment="1" applyProtection="1">
      <alignment horizontal="center" vertical="center"/>
    </xf>
    <xf numFmtId="0" fontId="13" fillId="0" borderId="92" xfId="1" applyFont="1" applyBorder="1" applyAlignment="1" applyProtection="1">
      <alignment horizontal="center" vertical="center"/>
      <protection locked="0"/>
    </xf>
    <xf numFmtId="0" fontId="13" fillId="0" borderId="93" xfId="1" applyFont="1" applyBorder="1" applyAlignment="1" applyProtection="1">
      <alignment horizontal="center" vertical="center" shrinkToFit="1"/>
      <protection locked="0"/>
    </xf>
    <xf numFmtId="0" fontId="13" fillId="0" borderId="94" xfId="1" applyFont="1" applyBorder="1" applyAlignment="1" applyProtection="1">
      <alignment horizontal="center" vertical="center"/>
      <protection locked="0"/>
    </xf>
    <xf numFmtId="0" fontId="13" fillId="0" borderId="0" xfId="1" applyFont="1" applyFill="1" applyBorder="1" applyAlignment="1" applyProtection="1">
      <alignment horizontal="center" vertical="center"/>
      <protection locked="0"/>
    </xf>
    <xf numFmtId="20" fontId="13" fillId="0" borderId="0" xfId="1" applyNumberFormat="1" applyFont="1" applyFill="1" applyBorder="1" applyAlignment="1" applyProtection="1">
      <alignment horizontal="center" vertical="center"/>
      <protection locked="0"/>
    </xf>
    <xf numFmtId="0" fontId="13" fillId="0" borderId="0" xfId="1" applyFont="1" applyFill="1" applyBorder="1" applyAlignment="1" applyProtection="1">
      <alignment horizontal="center" vertical="center"/>
    </xf>
    <xf numFmtId="20" fontId="13" fillId="0" borderId="0" xfId="1" applyNumberFormat="1" applyFont="1" applyFill="1" applyBorder="1" applyAlignment="1" applyProtection="1">
      <alignment horizontal="center" vertical="center"/>
    </xf>
    <xf numFmtId="0" fontId="14" fillId="0" borderId="0" xfId="1" applyFont="1" applyFill="1" applyBorder="1" applyAlignment="1" applyProtection="1">
      <alignment horizontal="center" vertical="center"/>
    </xf>
    <xf numFmtId="0" fontId="13" fillId="0" borderId="0" xfId="1" applyFont="1" applyFill="1" applyBorder="1" applyAlignment="1" applyProtection="1">
      <alignment horizontal="right" vertical="center"/>
    </xf>
    <xf numFmtId="0" fontId="13" fillId="0" borderId="0" xfId="1" applyFont="1" applyFill="1" applyBorder="1" applyAlignment="1" applyProtection="1">
      <alignment horizontal="left" vertical="center"/>
    </xf>
    <xf numFmtId="0" fontId="13" fillId="0" borderId="79" xfId="1" applyFont="1" applyBorder="1" applyAlignment="1" applyProtection="1">
      <alignment horizontal="center" vertical="center"/>
      <protection locked="0"/>
    </xf>
    <xf numFmtId="0" fontId="13" fillId="0" borderId="86" xfId="1" applyFont="1" applyBorder="1" applyAlignment="1" applyProtection="1">
      <alignment horizontal="center" vertical="center"/>
      <protection locked="0"/>
    </xf>
    <xf numFmtId="0" fontId="13" fillId="0" borderId="93" xfId="1" applyFont="1" applyBorder="1" applyAlignment="1" applyProtection="1">
      <alignment horizontal="center" vertical="center"/>
      <protection locked="0"/>
    </xf>
    <xf numFmtId="0" fontId="13" fillId="0" borderId="0" xfId="1" applyFont="1" applyFill="1" applyBorder="1" applyAlignment="1" applyProtection="1">
      <alignment vertical="center"/>
    </xf>
    <xf numFmtId="0" fontId="13" fillId="0" borderId="99" xfId="1" applyFont="1" applyBorder="1" applyAlignment="1" applyProtection="1">
      <alignment vertical="center"/>
      <protection locked="0"/>
    </xf>
    <xf numFmtId="0" fontId="13" fillId="0" borderId="100" xfId="1" applyFont="1" applyBorder="1" applyAlignment="1" applyProtection="1">
      <alignment horizontal="center" vertical="center" shrinkToFit="1"/>
      <protection locked="0"/>
    </xf>
    <xf numFmtId="0" fontId="13" fillId="0" borderId="100" xfId="1" applyFont="1" applyBorder="1" applyAlignment="1" applyProtection="1">
      <alignment horizontal="center" vertical="center"/>
      <protection locked="0"/>
    </xf>
    <xf numFmtId="0" fontId="13" fillId="0" borderId="85" xfId="1" applyFont="1" applyBorder="1" applyAlignment="1" applyProtection="1">
      <alignment vertical="center"/>
      <protection locked="0"/>
    </xf>
    <xf numFmtId="0" fontId="13" fillId="0" borderId="92" xfId="1" applyFont="1" applyBorder="1" applyAlignment="1" applyProtection="1">
      <alignment vertical="center"/>
      <protection locked="0"/>
    </xf>
    <xf numFmtId="0" fontId="14" fillId="0" borderId="0" xfId="1" applyFont="1" applyAlignment="1" applyProtection="1">
      <alignment vertical="center"/>
    </xf>
    <xf numFmtId="56" fontId="14" fillId="0" borderId="0" xfId="1" applyNumberFormat="1" applyFont="1" applyFill="1" applyAlignment="1" applyProtection="1">
      <alignment horizontal="center" vertical="center"/>
    </xf>
    <xf numFmtId="0" fontId="13" fillId="0" borderId="76" xfId="1" applyFont="1" applyFill="1" applyBorder="1" applyAlignment="1" applyProtection="1">
      <alignment horizontal="center" vertical="center"/>
      <protection locked="0"/>
    </xf>
    <xf numFmtId="0" fontId="13" fillId="0" borderId="102" xfId="1" applyFont="1" applyFill="1" applyBorder="1" applyAlignment="1" applyProtection="1">
      <alignment horizontal="center" vertical="center"/>
      <protection locked="0"/>
    </xf>
    <xf numFmtId="0" fontId="13" fillId="0" borderId="103" xfId="1" applyFont="1" applyFill="1" applyBorder="1" applyAlignment="1" applyProtection="1">
      <alignment horizontal="center" vertical="center"/>
      <protection locked="0"/>
    </xf>
    <xf numFmtId="0" fontId="14" fillId="0" borderId="0" xfId="1" applyFont="1" applyFill="1" applyBorder="1" applyAlignment="1" applyProtection="1">
      <alignment horizontal="center" vertical="center" shrinkToFit="1"/>
    </xf>
    <xf numFmtId="0" fontId="13" fillId="0" borderId="0" xfId="1" applyFont="1" applyFill="1" applyBorder="1" applyAlignment="1" applyProtection="1">
      <alignment horizontal="center" vertical="center" shrinkToFit="1"/>
    </xf>
    <xf numFmtId="0" fontId="14" fillId="0" borderId="103" xfId="1" applyFont="1" applyFill="1" applyBorder="1" applyAlignment="1" applyProtection="1">
      <alignment horizontal="center" vertical="center"/>
    </xf>
    <xf numFmtId="0" fontId="13" fillId="0" borderId="83" xfId="1" applyFont="1" applyFill="1" applyBorder="1" applyAlignment="1" applyProtection="1">
      <alignment horizontal="center" vertical="center"/>
      <protection locked="0"/>
    </xf>
    <xf numFmtId="0" fontId="13" fillId="0" borderId="105" xfId="1" applyFont="1" applyFill="1" applyBorder="1" applyAlignment="1" applyProtection="1">
      <alignment horizontal="center" vertical="center"/>
      <protection locked="0"/>
    </xf>
    <xf numFmtId="0" fontId="13" fillId="0" borderId="106" xfId="1" applyFont="1" applyFill="1" applyBorder="1" applyAlignment="1" applyProtection="1">
      <alignment horizontal="center" vertical="center"/>
      <protection locked="0"/>
    </xf>
    <xf numFmtId="0" fontId="13" fillId="0" borderId="69" xfId="1" applyFont="1" applyFill="1" applyBorder="1" applyAlignment="1" applyProtection="1">
      <alignment horizontal="center" vertical="center"/>
      <protection locked="0"/>
    </xf>
    <xf numFmtId="0" fontId="14" fillId="0" borderId="69" xfId="1" applyFont="1" applyFill="1" applyBorder="1" applyAlignment="1" applyProtection="1">
      <alignment horizontal="center" vertical="center"/>
    </xf>
    <xf numFmtId="0" fontId="13" fillId="0" borderId="69" xfId="1" applyFont="1" applyFill="1" applyBorder="1" applyAlignment="1" applyProtection="1">
      <alignment horizontal="center" vertical="center" shrinkToFit="1"/>
    </xf>
    <xf numFmtId="0" fontId="14" fillId="0" borderId="106" xfId="1" applyFont="1" applyFill="1" applyBorder="1" applyAlignment="1" applyProtection="1">
      <alignment horizontal="center" vertical="center"/>
    </xf>
    <xf numFmtId="0" fontId="13" fillId="0" borderId="96" xfId="1" applyFont="1" applyFill="1" applyBorder="1" applyAlignment="1" applyProtection="1">
      <alignment horizontal="center" vertical="center"/>
    </xf>
    <xf numFmtId="0" fontId="13" fillId="0" borderId="97" xfId="1" applyFont="1" applyFill="1" applyBorder="1" applyAlignment="1" applyProtection="1">
      <alignment horizontal="center" vertical="center" shrinkToFit="1"/>
    </xf>
    <xf numFmtId="0" fontId="13" fillId="0" borderId="98" xfId="1" applyFont="1" applyFill="1" applyBorder="1" applyAlignment="1" applyProtection="1">
      <alignment horizontal="center" vertical="center"/>
    </xf>
    <xf numFmtId="0" fontId="14" fillId="0" borderId="82" xfId="1" applyFont="1" applyFill="1" applyBorder="1" applyAlignment="1" applyProtection="1">
      <alignment horizontal="center" vertical="center"/>
    </xf>
    <xf numFmtId="0" fontId="14" fillId="0" borderId="102" xfId="1" applyFont="1" applyFill="1" applyBorder="1" applyAlignment="1" applyProtection="1">
      <alignment horizontal="center" vertical="center"/>
    </xf>
    <xf numFmtId="0" fontId="14" fillId="0" borderId="105" xfId="1" applyFont="1" applyFill="1" applyBorder="1" applyAlignment="1" applyProtection="1">
      <alignment horizontal="center" vertical="center"/>
    </xf>
    <xf numFmtId="0" fontId="13" fillId="0" borderId="0" xfId="1" applyFont="1" applyAlignment="1">
      <alignment horizontal="left"/>
    </xf>
    <xf numFmtId="0" fontId="13" fillId="0" borderId="0" xfId="1" applyFont="1" applyAlignment="1">
      <alignment horizontal="center"/>
    </xf>
    <xf numFmtId="0" fontId="14" fillId="0" borderId="0" xfId="1" applyFont="1" applyAlignment="1">
      <alignment horizontal="center"/>
    </xf>
    <xf numFmtId="0" fontId="13" fillId="0" borderId="0" xfId="1" applyFont="1" applyAlignment="1" applyProtection="1">
      <alignment horizontal="left" vertical="center"/>
    </xf>
    <xf numFmtId="0" fontId="13" fillId="0" borderId="0" xfId="1" applyFont="1" applyBorder="1" applyAlignment="1">
      <alignment horizontal="center"/>
    </xf>
    <xf numFmtId="20" fontId="24" fillId="0" borderId="0" xfId="1" applyNumberFormat="1" applyFont="1" applyBorder="1" applyAlignment="1">
      <alignment horizontal="center"/>
    </xf>
    <xf numFmtId="0" fontId="25" fillId="0" borderId="0" xfId="1" applyFont="1" applyBorder="1" applyAlignment="1">
      <alignment horizontal="center"/>
    </xf>
    <xf numFmtId="0" fontId="13" fillId="0" borderId="107" xfId="1" applyFont="1" applyBorder="1" applyAlignment="1">
      <alignment horizontal="center"/>
    </xf>
    <xf numFmtId="0" fontId="13" fillId="0" borderId="108" xfId="1" applyFont="1" applyBorder="1" applyAlignment="1">
      <alignment horizontal="center"/>
    </xf>
    <xf numFmtId="0" fontId="13" fillId="0" borderId="110" xfId="1" applyFont="1" applyBorder="1" applyAlignment="1">
      <alignment horizontal="center"/>
    </xf>
    <xf numFmtId="0" fontId="13" fillId="0" borderId="111" xfId="1" applyFont="1" applyBorder="1" applyAlignment="1">
      <alignment horizontal="center"/>
    </xf>
    <xf numFmtId="0" fontId="26" fillId="0" borderId="0" xfId="1" applyFont="1" applyFill="1" applyAlignment="1">
      <alignment horizontal="center"/>
    </xf>
    <xf numFmtId="0" fontId="24" fillId="0" borderId="0" xfId="1" applyFont="1" applyAlignment="1">
      <alignment horizontal="center"/>
    </xf>
    <xf numFmtId="0" fontId="14" fillId="0" borderId="0" xfId="1" applyFont="1" applyAlignment="1" applyProtection="1">
      <alignment horizontal="left" vertical="center"/>
    </xf>
    <xf numFmtId="0" fontId="14" fillId="0" borderId="0" xfId="1" applyFont="1" applyBorder="1" applyAlignment="1" applyProtection="1">
      <alignment horizontal="center" vertical="center"/>
    </xf>
    <xf numFmtId="0" fontId="23" fillId="0" borderId="0" xfId="1" applyFont="1" applyFill="1" applyBorder="1" applyAlignment="1" applyProtection="1">
      <alignment horizontal="center" vertical="center"/>
    </xf>
    <xf numFmtId="0" fontId="23" fillId="0" borderId="102" xfId="1" applyFont="1" applyFill="1" applyBorder="1" applyAlignment="1" applyProtection="1">
      <alignment horizontal="center" vertical="center"/>
      <protection locked="0"/>
    </xf>
    <xf numFmtId="0" fontId="23" fillId="0" borderId="0" xfId="1" applyFont="1" applyFill="1" applyBorder="1" applyAlignment="1" applyProtection="1">
      <alignment horizontal="center" vertical="center"/>
      <protection locked="0"/>
    </xf>
    <xf numFmtId="0" fontId="23" fillId="0" borderId="103" xfId="1" applyFont="1" applyFill="1" applyBorder="1" applyAlignment="1" applyProtection="1">
      <alignment vertical="center"/>
      <protection locked="0"/>
    </xf>
    <xf numFmtId="20" fontId="23" fillId="0" borderId="102" xfId="1" applyNumberFormat="1" applyFont="1" applyFill="1" applyBorder="1" applyAlignment="1" applyProtection="1">
      <alignment horizontal="center" vertical="center"/>
      <protection locked="0"/>
    </xf>
    <xf numFmtId="20" fontId="23" fillId="0" borderId="0" xfId="1" applyNumberFormat="1" applyFont="1" applyFill="1" applyBorder="1" applyAlignment="1" applyProtection="1">
      <alignment horizontal="center" vertical="center"/>
    </xf>
    <xf numFmtId="0" fontId="23" fillId="0" borderId="118" xfId="1" applyFont="1" applyFill="1" applyBorder="1" applyAlignment="1" applyProtection="1">
      <alignment horizontal="center" vertical="center"/>
    </xf>
    <xf numFmtId="0" fontId="23" fillId="0" borderId="117" xfId="1" applyFont="1" applyFill="1" applyBorder="1" applyAlignment="1" applyProtection="1">
      <alignment horizontal="center" vertical="center"/>
      <protection locked="0"/>
    </xf>
    <xf numFmtId="0" fontId="23" fillId="0" borderId="118" xfId="1" applyFont="1" applyFill="1" applyBorder="1" applyAlignment="1" applyProtection="1">
      <alignment horizontal="center" vertical="center"/>
      <protection locked="0"/>
    </xf>
    <xf numFmtId="0" fontId="23" fillId="0" borderId="120" xfId="1" applyFont="1" applyFill="1" applyBorder="1" applyAlignment="1" applyProtection="1">
      <alignment vertical="center"/>
      <protection locked="0"/>
    </xf>
    <xf numFmtId="20" fontId="23" fillId="0" borderId="122" xfId="1" applyNumberFormat="1" applyFont="1" applyFill="1" applyBorder="1" applyAlignment="1" applyProtection="1">
      <alignment horizontal="center" vertical="center"/>
      <protection locked="0"/>
    </xf>
    <xf numFmtId="20" fontId="23" fillId="0" borderId="121" xfId="1" applyNumberFormat="1" applyFont="1" applyFill="1" applyBorder="1" applyAlignment="1" applyProtection="1">
      <alignment horizontal="center" vertical="center"/>
      <protection locked="0"/>
    </xf>
    <xf numFmtId="0" fontId="23" fillId="0" borderId="121" xfId="1" applyFont="1" applyFill="1" applyBorder="1" applyAlignment="1" applyProtection="1">
      <alignment horizontal="center" vertical="center"/>
    </xf>
    <xf numFmtId="20" fontId="23" fillId="0" borderId="121" xfId="1" applyNumberFormat="1" applyFont="1" applyFill="1" applyBorder="1" applyAlignment="1" applyProtection="1">
      <alignment horizontal="center" vertical="center"/>
    </xf>
    <xf numFmtId="0" fontId="23" fillId="0" borderId="122" xfId="1" applyFont="1" applyFill="1" applyBorder="1" applyAlignment="1" applyProtection="1">
      <alignment horizontal="center" vertical="center"/>
      <protection locked="0"/>
    </xf>
    <xf numFmtId="0" fontId="23" fillId="0" borderId="121" xfId="1" applyFont="1" applyFill="1" applyBorder="1" applyAlignment="1" applyProtection="1">
      <alignment horizontal="center" vertical="center"/>
      <protection locked="0"/>
    </xf>
    <xf numFmtId="0" fontId="23" fillId="0" borderId="114" xfId="1" applyFont="1" applyFill="1" applyBorder="1" applyAlignment="1" applyProtection="1">
      <alignment vertical="center"/>
      <protection locked="0"/>
    </xf>
    <xf numFmtId="0" fontId="13" fillId="0" borderId="117" xfId="1" applyFont="1" applyFill="1" applyBorder="1" applyAlignment="1" applyProtection="1">
      <alignment vertical="center"/>
    </xf>
    <xf numFmtId="0" fontId="13" fillId="0" borderId="0" xfId="1" applyFont="1" applyFill="1" applyAlignment="1" applyProtection="1">
      <alignment vertical="center"/>
    </xf>
    <xf numFmtId="20" fontId="23" fillId="0" borderId="0" xfId="1" applyNumberFormat="1" applyFont="1" applyFill="1" applyBorder="1" applyAlignment="1" applyProtection="1">
      <alignment horizontal="center" vertical="center"/>
      <protection locked="0"/>
    </xf>
    <xf numFmtId="0" fontId="23" fillId="0" borderId="122" xfId="1" applyFont="1" applyFill="1" applyBorder="1" applyAlignment="1" applyProtection="1">
      <alignment horizontal="center" vertical="center"/>
    </xf>
    <xf numFmtId="0" fontId="23" fillId="0" borderId="117" xfId="1" applyFont="1" applyFill="1" applyBorder="1" applyAlignment="1" applyProtection="1">
      <alignment horizontal="left" vertical="center"/>
      <protection locked="0"/>
    </xf>
    <xf numFmtId="0" fontId="23" fillId="0" borderId="118" xfId="1" applyFont="1" applyFill="1" applyBorder="1" applyAlignment="1" applyProtection="1">
      <alignment horizontal="left" vertical="center"/>
      <protection locked="0"/>
    </xf>
    <xf numFmtId="0" fontId="23" fillId="0" borderId="120" xfId="1" applyFont="1" applyFill="1" applyBorder="1" applyAlignment="1" applyProtection="1">
      <alignment horizontal="left" vertical="center"/>
      <protection locked="0"/>
    </xf>
    <xf numFmtId="0" fontId="23" fillId="0" borderId="102" xfId="1" applyFont="1" applyFill="1" applyBorder="1" applyAlignment="1" applyProtection="1">
      <alignment horizontal="left" vertical="center"/>
      <protection locked="0"/>
    </xf>
    <xf numFmtId="0" fontId="23" fillId="0" borderId="69" xfId="1" applyFont="1" applyFill="1" applyBorder="1" applyAlignment="1" applyProtection="1">
      <alignment horizontal="center" vertical="center"/>
    </xf>
    <xf numFmtId="0" fontId="23" fillId="0" borderId="105" xfId="1" applyFont="1" applyFill="1" applyBorder="1" applyAlignment="1" applyProtection="1">
      <alignment horizontal="center" vertical="center"/>
      <protection locked="0"/>
    </xf>
    <xf numFmtId="0" fontId="23" fillId="0" borderId="69" xfId="1" applyFont="1" applyFill="1" applyBorder="1" applyAlignment="1" applyProtection="1">
      <alignment horizontal="center" vertical="center"/>
      <protection locked="0"/>
    </xf>
    <xf numFmtId="0" fontId="23" fillId="0" borderId="106" xfId="1" applyFont="1" applyFill="1" applyBorder="1" applyAlignment="1" applyProtection="1">
      <alignment vertical="center"/>
      <protection locked="0"/>
    </xf>
    <xf numFmtId="0" fontId="24" fillId="0" borderId="0" xfId="1" applyFont="1" applyFill="1" applyBorder="1" applyAlignment="1" applyProtection="1">
      <alignment horizontal="center" vertical="center"/>
    </xf>
    <xf numFmtId="0" fontId="23" fillId="0" borderId="0" xfId="1" applyFont="1" applyFill="1" applyBorder="1" applyAlignment="1" applyProtection="1">
      <alignment vertical="center"/>
      <protection locked="0"/>
    </xf>
    <xf numFmtId="0" fontId="13" fillId="0" borderId="0" xfId="1" applyFont="1" applyBorder="1" applyAlignment="1" applyProtection="1">
      <alignment vertical="center"/>
    </xf>
    <xf numFmtId="0" fontId="23" fillId="0" borderId="0" xfId="1" applyFont="1" applyBorder="1" applyAlignment="1" applyProtection="1">
      <alignment vertical="center"/>
      <protection locked="0"/>
    </xf>
    <xf numFmtId="0" fontId="23" fillId="0" borderId="103" xfId="1" applyFont="1" applyBorder="1" applyAlignment="1" applyProtection="1">
      <alignment vertical="center"/>
      <protection locked="0"/>
    </xf>
    <xf numFmtId="0" fontId="23" fillId="0" borderId="118" xfId="1" applyFont="1" applyBorder="1" applyAlignment="1" applyProtection="1">
      <alignment vertical="center"/>
      <protection locked="0"/>
    </xf>
    <xf numFmtId="0" fontId="23" fillId="0" borderId="120" xfId="1" applyFont="1" applyBorder="1" applyAlignment="1" applyProtection="1">
      <alignment vertical="center"/>
      <protection locked="0"/>
    </xf>
    <xf numFmtId="0" fontId="23" fillId="0" borderId="121" xfId="1" applyFont="1" applyBorder="1" applyAlignment="1" applyProtection="1">
      <alignment vertical="center"/>
      <protection locked="0"/>
    </xf>
    <xf numFmtId="0" fontId="23" fillId="0" borderId="114" xfId="1" applyFont="1" applyBorder="1" applyAlignment="1" applyProtection="1">
      <alignment vertical="center"/>
      <protection locked="0"/>
    </xf>
    <xf numFmtId="0" fontId="23" fillId="0" borderId="69" xfId="1" applyFont="1" applyBorder="1" applyAlignment="1" applyProtection="1">
      <alignment vertical="center"/>
      <protection locked="0"/>
    </xf>
    <xf numFmtId="0" fontId="23" fillId="0" borderId="106" xfId="1" applyFont="1" applyBorder="1" applyAlignment="1" applyProtection="1">
      <alignment vertical="center"/>
      <protection locked="0"/>
    </xf>
    <xf numFmtId="0" fontId="14" fillId="0" borderId="69" xfId="1" applyFont="1" applyBorder="1" applyAlignment="1" applyProtection="1">
      <alignment horizontal="center" vertical="center"/>
    </xf>
    <xf numFmtId="0" fontId="8" fillId="0" borderId="0" xfId="6" applyFont="1" applyAlignment="1">
      <alignment horizontal="center" vertical="center"/>
    </xf>
    <xf numFmtId="56" fontId="14" fillId="0" borderId="0" xfId="1" applyNumberFormat="1" applyFont="1" applyFill="1" applyBorder="1" applyAlignment="1" applyProtection="1">
      <alignment horizontal="center" vertical="center"/>
      <protection locked="0"/>
    </xf>
    <xf numFmtId="176" fontId="14" fillId="0" borderId="0" xfId="1" applyNumberFormat="1" applyFont="1" applyBorder="1" applyAlignment="1" applyProtection="1">
      <alignment horizontal="center" vertical="center"/>
    </xf>
    <xf numFmtId="0" fontId="14" fillId="0" borderId="1" xfId="1" applyFont="1" applyBorder="1" applyAlignment="1" applyProtection="1">
      <alignment vertical="center"/>
      <protection locked="0"/>
    </xf>
    <xf numFmtId="0" fontId="14" fillId="0" borderId="1" xfId="1" applyFont="1" applyBorder="1" applyAlignment="1" applyProtection="1">
      <alignment vertical="center" shrinkToFit="1"/>
      <protection locked="0"/>
    </xf>
    <xf numFmtId="0" fontId="1" fillId="0" borderId="3" xfId="8" applyBorder="1" applyAlignment="1">
      <alignment horizontal="center" vertical="center"/>
    </xf>
    <xf numFmtId="0" fontId="1" fillId="0" borderId="4" xfId="8" applyBorder="1" applyAlignment="1">
      <alignment horizontal="center" vertical="center"/>
    </xf>
    <xf numFmtId="0" fontId="1" fillId="0" borderId="5" xfId="8" applyBorder="1" applyAlignment="1">
      <alignment horizontal="center" vertical="center"/>
    </xf>
    <xf numFmtId="0" fontId="1" fillId="0" borderId="12" xfId="8" applyBorder="1" applyAlignment="1">
      <alignment horizontal="center" vertical="center"/>
    </xf>
    <xf numFmtId="0" fontId="1" fillId="0" borderId="13" xfId="8" applyBorder="1" applyAlignment="1">
      <alignment horizontal="center" vertical="center"/>
    </xf>
    <xf numFmtId="0" fontId="1" fillId="0" borderId="14" xfId="8" applyBorder="1" applyAlignment="1">
      <alignment horizontal="center" vertical="center"/>
    </xf>
    <xf numFmtId="0" fontId="0" fillId="0" borderId="6" xfId="8" applyFont="1" applyFill="1" applyBorder="1" applyAlignment="1">
      <alignment horizontal="center" vertical="center" shrinkToFit="1"/>
    </xf>
    <xf numFmtId="0" fontId="1" fillId="0" borderId="7" xfId="8" applyFill="1" applyBorder="1" applyAlignment="1">
      <alignment horizontal="center" vertical="center" shrinkToFit="1"/>
    </xf>
    <xf numFmtId="0" fontId="1" fillId="0" borderId="8" xfId="8" applyFill="1" applyBorder="1" applyAlignment="1">
      <alignment horizontal="center" vertical="center" shrinkToFit="1"/>
    </xf>
    <xf numFmtId="0" fontId="16" fillId="0" borderId="9" xfId="9" applyFont="1" applyBorder="1" applyAlignment="1">
      <alignment horizontal="center" vertical="center"/>
    </xf>
    <xf numFmtId="0" fontId="16" fillId="0" borderId="18" xfId="9" applyFont="1" applyBorder="1" applyAlignment="1">
      <alignment horizontal="center" vertical="center"/>
    </xf>
    <xf numFmtId="0" fontId="16" fillId="0" borderId="10" xfId="9" applyFont="1" applyBorder="1" applyAlignment="1">
      <alignment horizontal="center" vertical="center"/>
    </xf>
    <xf numFmtId="0" fontId="16" fillId="0" borderId="19" xfId="9" applyFont="1" applyBorder="1" applyAlignment="1">
      <alignment horizontal="center" vertical="center"/>
    </xf>
    <xf numFmtId="0" fontId="0" fillId="0" borderId="15" xfId="8" applyFont="1" applyFill="1" applyBorder="1" applyAlignment="1">
      <alignment horizontal="center" vertical="center" shrinkToFit="1"/>
    </xf>
    <xf numFmtId="0" fontId="1" fillId="0" borderId="16" xfId="8" applyFill="1" applyBorder="1" applyAlignment="1">
      <alignment horizontal="center" vertical="center" shrinkToFit="1"/>
    </xf>
    <xf numFmtId="0" fontId="1" fillId="0" borderId="17" xfId="8" applyFill="1" applyBorder="1" applyAlignment="1">
      <alignment horizontal="center" vertical="center" shrinkToFit="1"/>
    </xf>
    <xf numFmtId="0" fontId="1" fillId="0" borderId="32" xfId="10" applyFont="1" applyBorder="1" applyAlignment="1">
      <alignment horizontal="center" vertical="center" shrinkToFit="1"/>
    </xf>
    <xf numFmtId="0" fontId="1" fillId="0" borderId="33" xfId="10" applyFont="1" applyBorder="1" applyAlignment="1">
      <alignment horizontal="center" vertical="center" shrinkToFit="1"/>
    </xf>
    <xf numFmtId="0" fontId="1" fillId="0" borderId="34" xfId="10" applyFont="1" applyBorder="1" applyAlignment="1">
      <alignment horizontal="center" vertical="center" shrinkToFit="1"/>
    </xf>
    <xf numFmtId="0" fontId="16" fillId="2" borderId="31" xfId="9" applyFont="1" applyFill="1" applyBorder="1" applyAlignment="1">
      <alignment horizontal="center" vertical="center"/>
    </xf>
    <xf numFmtId="0" fontId="16" fillId="2" borderId="42" xfId="9" applyFont="1" applyFill="1" applyBorder="1" applyAlignment="1">
      <alignment horizontal="center" vertical="center"/>
    </xf>
    <xf numFmtId="0" fontId="1" fillId="0" borderId="43" xfId="10" applyFont="1" applyBorder="1" applyAlignment="1">
      <alignment horizontal="center" vertical="center" shrinkToFit="1"/>
    </xf>
    <xf numFmtId="0" fontId="1" fillId="0" borderId="44" xfId="10" applyFont="1" applyBorder="1" applyAlignment="1">
      <alignment horizontal="center" vertical="center" shrinkToFit="1"/>
    </xf>
    <xf numFmtId="0" fontId="1" fillId="0" borderId="45" xfId="10" applyFont="1" applyBorder="1" applyAlignment="1">
      <alignment horizontal="center" vertical="center" shrinkToFit="1"/>
    </xf>
    <xf numFmtId="0" fontId="16" fillId="0" borderId="46" xfId="9" applyFont="1" applyFill="1" applyBorder="1" applyAlignment="1">
      <alignment horizontal="center" vertical="center"/>
    </xf>
    <xf numFmtId="0" fontId="16" fillId="0" borderId="47" xfId="9" applyFont="1" applyFill="1" applyBorder="1" applyAlignment="1">
      <alignment horizontal="center" vertical="center"/>
    </xf>
    <xf numFmtId="0" fontId="16" fillId="0" borderId="48" xfId="9" applyFont="1" applyFill="1" applyBorder="1" applyAlignment="1">
      <alignment horizontal="center" vertical="center"/>
    </xf>
    <xf numFmtId="0" fontId="16" fillId="0" borderId="49" xfId="9" applyFont="1" applyFill="1" applyBorder="1" applyAlignment="1">
      <alignment horizontal="center" vertical="center"/>
    </xf>
    <xf numFmtId="0" fontId="16" fillId="0" borderId="50" xfId="9" applyFont="1" applyFill="1" applyBorder="1" applyAlignment="1">
      <alignment horizontal="center" vertical="center"/>
    </xf>
    <xf numFmtId="0" fontId="16" fillId="0" borderId="51" xfId="9" applyFont="1" applyFill="1" applyBorder="1" applyAlignment="1">
      <alignment horizontal="center" vertical="center"/>
    </xf>
    <xf numFmtId="0" fontId="16" fillId="0" borderId="35" xfId="9" applyFont="1" applyFill="1" applyBorder="1" applyAlignment="1">
      <alignment horizontal="center" vertical="center"/>
    </xf>
    <xf numFmtId="0" fontId="16" fillId="0" borderId="36" xfId="9" applyFont="1" applyFill="1" applyBorder="1" applyAlignment="1">
      <alignment horizontal="center" vertical="center"/>
    </xf>
    <xf numFmtId="0" fontId="16" fillId="0" borderId="37" xfId="9" applyFont="1" applyFill="1" applyBorder="1" applyAlignment="1">
      <alignment horizontal="center" vertical="center"/>
    </xf>
    <xf numFmtId="0" fontId="16" fillId="0" borderId="41" xfId="9" applyFont="1" applyBorder="1" applyAlignment="1">
      <alignment horizontal="center" vertical="center"/>
    </xf>
    <xf numFmtId="0" fontId="16" fillId="0" borderId="29" xfId="9" applyFont="1" applyBorder="1" applyAlignment="1">
      <alignment horizontal="center" vertical="center"/>
    </xf>
    <xf numFmtId="0" fontId="16" fillId="0" borderId="30" xfId="9" applyFont="1" applyBorder="1" applyAlignment="1">
      <alignment horizontal="center" vertical="center"/>
    </xf>
    <xf numFmtId="0" fontId="1" fillId="0" borderId="20" xfId="10" applyFont="1" applyBorder="1" applyAlignment="1">
      <alignment horizontal="center" vertical="center" shrinkToFit="1"/>
    </xf>
    <xf numFmtId="0" fontId="1" fillId="0" borderId="21" xfId="10" applyFont="1" applyBorder="1" applyAlignment="1">
      <alignment horizontal="center" vertical="center" shrinkToFit="1"/>
    </xf>
    <xf numFmtId="0" fontId="1" fillId="0" borderId="22" xfId="10" applyFont="1" applyBorder="1" applyAlignment="1">
      <alignment horizontal="center" vertical="center" shrinkToFit="1"/>
    </xf>
    <xf numFmtId="0" fontId="16" fillId="0" borderId="23" xfId="9" applyFont="1" applyFill="1" applyBorder="1" applyAlignment="1">
      <alignment horizontal="center" vertical="center"/>
    </xf>
    <xf numFmtId="0" fontId="16" fillId="0" borderId="24" xfId="9" applyFont="1" applyFill="1" applyBorder="1" applyAlignment="1">
      <alignment horizontal="center" vertical="center"/>
    </xf>
    <xf numFmtId="0" fontId="16" fillId="0" borderId="25" xfId="9" applyFont="1" applyFill="1" applyBorder="1" applyAlignment="1">
      <alignment horizontal="center" vertical="center"/>
    </xf>
    <xf numFmtId="0" fontId="16" fillId="0" borderId="26" xfId="9" applyFont="1" applyFill="1" applyBorder="1" applyAlignment="1">
      <alignment horizontal="center" vertical="center"/>
    </xf>
    <xf numFmtId="0" fontId="16" fillId="0" borderId="27" xfId="9" applyFont="1" applyFill="1" applyBorder="1" applyAlignment="1">
      <alignment horizontal="center" vertical="center"/>
    </xf>
    <xf numFmtId="0" fontId="16" fillId="0" borderId="28" xfId="9" applyFont="1" applyFill="1" applyBorder="1" applyAlignment="1">
      <alignment horizontal="center" vertical="center"/>
    </xf>
    <xf numFmtId="0" fontId="16" fillId="0" borderId="67" xfId="9" applyFont="1" applyBorder="1" applyAlignment="1">
      <alignment horizontal="center" vertical="center"/>
    </xf>
    <xf numFmtId="0" fontId="16" fillId="2" borderId="58" xfId="9" applyFont="1" applyFill="1" applyBorder="1" applyAlignment="1">
      <alignment horizontal="center" vertical="center"/>
    </xf>
    <xf numFmtId="0" fontId="16" fillId="2" borderId="68" xfId="9" applyFont="1" applyFill="1" applyBorder="1" applyAlignment="1">
      <alignment horizontal="center" vertical="center"/>
    </xf>
    <xf numFmtId="0" fontId="1" fillId="0" borderId="59" xfId="10" applyFont="1" applyBorder="1" applyAlignment="1">
      <alignment horizontal="center" vertical="center" shrinkToFit="1"/>
    </xf>
    <xf numFmtId="0" fontId="1" fillId="0" borderId="1" xfId="10" applyFont="1" applyBorder="1" applyAlignment="1">
      <alignment horizontal="center" vertical="center" shrinkToFit="1"/>
    </xf>
    <xf numFmtId="0" fontId="1" fillId="0" borderId="60" xfId="10" applyFont="1" applyBorder="1" applyAlignment="1">
      <alignment horizontal="center" vertical="center" shrinkToFit="1"/>
    </xf>
    <xf numFmtId="0" fontId="16" fillId="0" borderId="52" xfId="9" applyFont="1" applyFill="1" applyBorder="1" applyAlignment="1">
      <alignment horizontal="center" vertical="center"/>
    </xf>
    <xf numFmtId="0" fontId="16" fillId="0" borderId="53" xfId="9" applyFont="1" applyFill="1" applyBorder="1" applyAlignment="1">
      <alignment horizontal="center" vertical="center"/>
    </xf>
    <xf numFmtId="0" fontId="16" fillId="0" borderId="54" xfId="9" applyFont="1" applyFill="1" applyBorder="1" applyAlignment="1">
      <alignment horizontal="center" vertical="center"/>
    </xf>
    <xf numFmtId="0" fontId="16" fillId="0" borderId="55" xfId="9" applyFont="1" applyFill="1" applyBorder="1" applyAlignment="1">
      <alignment horizontal="center" vertical="center"/>
    </xf>
    <xf numFmtId="0" fontId="16" fillId="0" borderId="56" xfId="9" applyFont="1" applyFill="1" applyBorder="1" applyAlignment="1">
      <alignment horizontal="center" vertical="center"/>
    </xf>
    <xf numFmtId="0" fontId="16" fillId="0" borderId="57" xfId="9" applyFont="1" applyFill="1" applyBorder="1" applyAlignment="1">
      <alignment horizontal="center" vertical="center"/>
    </xf>
    <xf numFmtId="0" fontId="16" fillId="0" borderId="64" xfId="9" applyFont="1" applyFill="1" applyBorder="1" applyAlignment="1">
      <alignment horizontal="center" vertical="center"/>
    </xf>
    <xf numFmtId="0" fontId="16" fillId="0" borderId="65" xfId="9" applyFont="1" applyFill="1" applyBorder="1" applyAlignment="1">
      <alignment horizontal="center" vertical="center"/>
    </xf>
    <xf numFmtId="0" fontId="16" fillId="0" borderId="66" xfId="9" applyFont="1" applyFill="1" applyBorder="1" applyAlignment="1">
      <alignment horizontal="center" vertical="center"/>
    </xf>
    <xf numFmtId="0" fontId="14" fillId="0" borderId="0" xfId="1" applyFont="1" applyBorder="1" applyAlignment="1" applyProtection="1">
      <alignment vertical="center"/>
      <protection locked="0"/>
    </xf>
    <xf numFmtId="0" fontId="14" fillId="0" borderId="0" xfId="1" applyFont="1" applyBorder="1" applyAlignment="1" applyProtection="1">
      <alignment vertical="center" shrinkToFit="1"/>
      <protection locked="0"/>
    </xf>
    <xf numFmtId="0" fontId="14" fillId="0" borderId="69" xfId="1" applyFont="1" applyBorder="1" applyAlignment="1" applyProtection="1">
      <alignment horizontal="left" vertical="center"/>
      <protection locked="0"/>
    </xf>
    <xf numFmtId="0" fontId="21" fillId="0" borderId="69" xfId="1" applyFont="1" applyBorder="1" applyAlignment="1" applyProtection="1">
      <alignment horizontal="left" vertical="center" shrinkToFit="1"/>
      <protection locked="0"/>
    </xf>
    <xf numFmtId="0" fontId="14" fillId="0" borderId="69" xfId="1" applyFont="1" applyBorder="1" applyAlignment="1" applyProtection="1">
      <alignment horizontal="center" vertical="center"/>
      <protection locked="0"/>
    </xf>
    <xf numFmtId="20" fontId="13" fillId="0" borderId="78" xfId="1" applyNumberFormat="1" applyFont="1" applyFill="1" applyBorder="1" applyAlignment="1" applyProtection="1">
      <alignment horizontal="center" vertical="center"/>
      <protection locked="0"/>
    </xf>
    <xf numFmtId="20" fontId="13" fillId="0" borderId="79" xfId="1" applyNumberFormat="1" applyFont="1" applyFill="1" applyBorder="1" applyAlignment="1" applyProtection="1">
      <alignment horizontal="center" vertical="center"/>
      <protection locked="0"/>
    </xf>
    <xf numFmtId="20" fontId="13" fillId="0" borderId="79" xfId="1" applyNumberFormat="1" applyFont="1" applyFill="1" applyBorder="1" applyAlignment="1" applyProtection="1">
      <alignment horizontal="center" vertical="center"/>
    </xf>
    <xf numFmtId="20" fontId="13" fillId="0" borderId="80" xfId="1" applyNumberFormat="1" applyFont="1" applyFill="1" applyBorder="1" applyAlignment="1" applyProtection="1">
      <alignment horizontal="center" vertical="center"/>
    </xf>
    <xf numFmtId="0" fontId="13" fillId="0" borderId="79" xfId="1" applyFont="1" applyBorder="1" applyAlignment="1" applyProtection="1">
      <alignment horizontal="center" vertical="center" shrinkToFit="1"/>
      <protection locked="0"/>
    </xf>
    <xf numFmtId="0" fontId="13" fillId="0" borderId="79" xfId="1" applyFont="1" applyBorder="1" applyAlignment="1" applyProtection="1">
      <alignment horizontal="center" vertical="center"/>
      <protection locked="0"/>
    </xf>
    <xf numFmtId="0" fontId="13" fillId="0" borderId="81" xfId="1" applyFont="1" applyBorder="1" applyAlignment="1" applyProtection="1">
      <alignment horizontal="center" vertical="center" shrinkToFit="1"/>
      <protection locked="0"/>
    </xf>
    <xf numFmtId="0" fontId="13" fillId="0" borderId="78" xfId="1" applyFont="1" applyBorder="1" applyAlignment="1" applyProtection="1">
      <alignment horizontal="center" vertical="center" shrinkToFit="1"/>
      <protection locked="0"/>
    </xf>
    <xf numFmtId="0" fontId="13" fillId="0" borderId="80" xfId="1" applyFont="1" applyBorder="1" applyAlignment="1" applyProtection="1">
      <alignment horizontal="center" vertical="center" shrinkToFit="1"/>
      <protection locked="0"/>
    </xf>
    <xf numFmtId="0" fontId="13" fillId="0" borderId="74" xfId="1" applyFont="1" applyBorder="1" applyAlignment="1" applyProtection="1">
      <alignment horizontal="center" vertical="center"/>
      <protection locked="0"/>
    </xf>
    <xf numFmtId="0" fontId="13" fillId="0" borderId="74" xfId="1" applyFont="1" applyFill="1" applyBorder="1" applyAlignment="1" applyProtection="1">
      <alignment horizontal="center" vertical="center"/>
    </xf>
    <xf numFmtId="0" fontId="13" fillId="0" borderId="76" xfId="1" applyFont="1" applyFill="1" applyBorder="1" applyAlignment="1" applyProtection="1">
      <alignment horizontal="center" vertical="center"/>
      <protection locked="0"/>
    </xf>
    <xf numFmtId="20" fontId="13" fillId="0" borderId="75" xfId="1" applyNumberFormat="1" applyFont="1" applyFill="1" applyBorder="1" applyAlignment="1" applyProtection="1">
      <alignment horizontal="center" vertical="center"/>
      <protection locked="0"/>
    </xf>
    <xf numFmtId="20" fontId="13" fillId="0" borderId="76" xfId="1" applyNumberFormat="1" applyFont="1" applyFill="1" applyBorder="1" applyAlignment="1" applyProtection="1">
      <alignment horizontal="center" vertical="center"/>
      <protection locked="0"/>
    </xf>
    <xf numFmtId="20" fontId="13" fillId="0" borderId="76" xfId="1" applyNumberFormat="1" applyFont="1" applyFill="1" applyBorder="1" applyAlignment="1" applyProtection="1">
      <alignment horizontal="center" vertical="center"/>
    </xf>
    <xf numFmtId="20" fontId="13" fillId="0" borderId="77" xfId="1" applyNumberFormat="1" applyFont="1" applyFill="1" applyBorder="1" applyAlignment="1" applyProtection="1">
      <alignment horizontal="center" vertical="center"/>
    </xf>
    <xf numFmtId="0" fontId="13" fillId="0" borderId="76" xfId="1" applyFont="1" applyFill="1" applyBorder="1" applyAlignment="1" applyProtection="1">
      <alignment horizontal="right" vertical="center" shrinkToFit="1"/>
    </xf>
    <xf numFmtId="0" fontId="13" fillId="0" borderId="76" xfId="1" applyFont="1" applyFill="1" applyBorder="1" applyAlignment="1" applyProtection="1">
      <alignment horizontal="left" vertical="center" shrinkToFit="1"/>
    </xf>
    <xf numFmtId="0" fontId="13" fillId="0" borderId="75" xfId="1" applyFont="1" applyFill="1" applyBorder="1" applyAlignment="1" applyProtection="1">
      <alignment horizontal="right" vertical="center" shrinkToFit="1"/>
    </xf>
    <xf numFmtId="0" fontId="13" fillId="0" borderId="77" xfId="1" applyFont="1" applyFill="1" applyBorder="1" applyAlignment="1" applyProtection="1">
      <alignment horizontal="left" vertical="center" shrinkToFit="1"/>
    </xf>
    <xf numFmtId="0" fontId="13" fillId="0" borderId="79" xfId="1" applyFont="1" applyFill="1" applyBorder="1" applyAlignment="1" applyProtection="1">
      <alignment horizontal="center" vertical="center"/>
      <protection locked="0"/>
    </xf>
    <xf numFmtId="0" fontId="13" fillId="0" borderId="70" xfId="1" applyFont="1" applyFill="1" applyBorder="1" applyAlignment="1" applyProtection="1">
      <alignment horizontal="center" vertical="center"/>
      <protection locked="0"/>
    </xf>
    <xf numFmtId="0" fontId="13" fillId="0" borderId="71" xfId="1" applyFont="1" applyFill="1" applyBorder="1" applyAlignment="1" applyProtection="1">
      <alignment horizontal="center" vertical="center"/>
      <protection locked="0"/>
    </xf>
    <xf numFmtId="0" fontId="13" fillId="0" borderId="72" xfId="1" applyFont="1" applyFill="1" applyBorder="1" applyAlignment="1" applyProtection="1">
      <alignment horizontal="center" vertical="center"/>
      <protection locked="0"/>
    </xf>
    <xf numFmtId="0" fontId="13" fillId="0" borderId="70" xfId="1" applyFont="1" applyFill="1" applyBorder="1" applyAlignment="1" applyProtection="1">
      <alignment horizontal="center" vertical="center"/>
    </xf>
    <xf numFmtId="0" fontId="13" fillId="0" borderId="71" xfId="1" applyFont="1" applyFill="1" applyBorder="1" applyAlignment="1" applyProtection="1">
      <alignment horizontal="center" vertical="center"/>
    </xf>
    <xf numFmtId="0" fontId="13" fillId="0" borderId="72" xfId="1" applyFont="1" applyFill="1" applyBorder="1" applyAlignment="1" applyProtection="1">
      <alignment horizontal="center" vertical="center"/>
    </xf>
    <xf numFmtId="0" fontId="13" fillId="0" borderId="73" xfId="1" applyFont="1" applyFill="1" applyBorder="1" applyAlignment="1" applyProtection="1">
      <alignment horizontal="center" vertical="center"/>
    </xf>
    <xf numFmtId="0" fontId="13" fillId="0" borderId="88" xfId="1" applyFont="1" applyBorder="1" applyAlignment="1" applyProtection="1">
      <alignment horizontal="center" vertical="center" shrinkToFit="1"/>
      <protection locked="0"/>
    </xf>
    <xf numFmtId="0" fontId="13" fillId="0" borderId="85" xfId="1" applyFont="1" applyBorder="1" applyAlignment="1" applyProtection="1">
      <alignment horizontal="center" vertical="center" shrinkToFit="1"/>
      <protection locked="0"/>
    </xf>
    <xf numFmtId="0" fontId="13" fillId="0" borderId="87" xfId="1" applyFont="1" applyBorder="1" applyAlignment="1" applyProtection="1">
      <alignment horizontal="center" vertical="center" shrinkToFit="1"/>
      <protection locked="0"/>
    </xf>
    <xf numFmtId="0" fontId="13" fillId="0" borderId="83" xfId="1" applyFont="1" applyFill="1" applyBorder="1" applyAlignment="1" applyProtection="1">
      <alignment horizontal="center" vertical="center"/>
      <protection locked="0"/>
    </xf>
    <xf numFmtId="20" fontId="13" fillId="0" borderId="82" xfId="1" applyNumberFormat="1" applyFont="1" applyFill="1" applyBorder="1" applyAlignment="1" applyProtection="1">
      <alignment horizontal="center" vertical="center"/>
      <protection locked="0"/>
    </xf>
    <xf numFmtId="20" fontId="13" fillId="0" borderId="83" xfId="1" applyNumberFormat="1" applyFont="1" applyFill="1" applyBorder="1" applyAlignment="1" applyProtection="1">
      <alignment horizontal="center" vertical="center"/>
      <protection locked="0"/>
    </xf>
    <xf numFmtId="20" fontId="13" fillId="0" borderId="83" xfId="1" applyNumberFormat="1" applyFont="1" applyFill="1" applyBorder="1" applyAlignment="1" applyProtection="1">
      <alignment horizontal="center" vertical="center"/>
    </xf>
    <xf numFmtId="20" fontId="13" fillId="0" borderId="84" xfId="1" applyNumberFormat="1" applyFont="1" applyFill="1" applyBorder="1" applyAlignment="1" applyProtection="1">
      <alignment horizontal="center" vertical="center"/>
    </xf>
    <xf numFmtId="0" fontId="13" fillId="0" borderId="83" xfId="1" applyFont="1" applyFill="1" applyBorder="1" applyAlignment="1" applyProtection="1">
      <alignment horizontal="right" vertical="center" shrinkToFit="1"/>
    </xf>
    <xf numFmtId="0" fontId="13" fillId="0" borderId="83" xfId="1" applyFont="1" applyFill="1" applyBorder="1" applyAlignment="1" applyProtection="1">
      <alignment horizontal="left" vertical="center" shrinkToFit="1"/>
    </xf>
    <xf numFmtId="0" fontId="13" fillId="0" borderId="82" xfId="1" applyFont="1" applyFill="1" applyBorder="1" applyAlignment="1" applyProtection="1">
      <alignment horizontal="right" vertical="center" shrinkToFit="1"/>
    </xf>
    <xf numFmtId="0" fontId="13" fillId="0" borderId="84" xfId="1" applyFont="1" applyFill="1" applyBorder="1" applyAlignment="1" applyProtection="1">
      <alignment horizontal="left" vertical="center" shrinkToFit="1"/>
    </xf>
    <xf numFmtId="0" fontId="13" fillId="0" borderId="86" xfId="1" applyFont="1" applyFill="1" applyBorder="1" applyAlignment="1" applyProtection="1">
      <alignment horizontal="center" vertical="center"/>
      <protection locked="0"/>
    </xf>
    <xf numFmtId="20" fontId="13" fillId="0" borderId="85" xfId="1" applyNumberFormat="1" applyFont="1" applyFill="1" applyBorder="1" applyAlignment="1" applyProtection="1">
      <alignment horizontal="center" vertical="center"/>
      <protection locked="0"/>
    </xf>
    <xf numFmtId="20" fontId="13" fillId="0" borderId="86" xfId="1" applyNumberFormat="1" applyFont="1" applyFill="1" applyBorder="1" applyAlignment="1" applyProtection="1">
      <alignment horizontal="center" vertical="center"/>
      <protection locked="0"/>
    </xf>
    <xf numFmtId="20" fontId="13" fillId="0" borderId="86" xfId="1" applyNumberFormat="1" applyFont="1" applyFill="1" applyBorder="1" applyAlignment="1" applyProtection="1">
      <alignment horizontal="center" vertical="center"/>
    </xf>
    <xf numFmtId="20" fontId="13" fillId="0" borderId="87" xfId="1" applyNumberFormat="1" applyFont="1" applyFill="1" applyBorder="1" applyAlignment="1" applyProtection="1">
      <alignment horizontal="center" vertical="center"/>
    </xf>
    <xf numFmtId="0" fontId="13" fillId="0" borderId="86" xfId="1" applyFont="1" applyBorder="1" applyAlignment="1" applyProtection="1">
      <alignment horizontal="center" vertical="center" shrinkToFit="1"/>
      <protection locked="0"/>
    </xf>
    <xf numFmtId="0" fontId="13" fillId="0" borderId="86" xfId="1" applyFont="1" applyBorder="1" applyAlignment="1" applyProtection="1">
      <alignment horizontal="center" vertical="center"/>
      <protection locked="0"/>
    </xf>
    <xf numFmtId="0" fontId="13" fillId="0" borderId="82" xfId="1" applyFont="1" applyFill="1" applyBorder="1" applyAlignment="1" applyProtection="1">
      <alignment horizontal="center" vertical="center"/>
      <protection locked="0"/>
    </xf>
    <xf numFmtId="0" fontId="13" fillId="0" borderId="84" xfId="1" applyFont="1" applyFill="1" applyBorder="1" applyAlignment="1" applyProtection="1">
      <alignment horizontal="center" vertical="center"/>
      <protection locked="0"/>
    </xf>
    <xf numFmtId="0" fontId="13" fillId="0" borderId="85" xfId="1" applyFont="1" applyFill="1" applyBorder="1" applyAlignment="1" applyProtection="1">
      <alignment horizontal="center" vertical="center"/>
      <protection locked="0"/>
    </xf>
    <xf numFmtId="0" fontId="13" fillId="0" borderId="87" xfId="1" applyFont="1" applyFill="1" applyBorder="1" applyAlignment="1" applyProtection="1">
      <alignment horizontal="center" vertical="center"/>
      <protection locked="0"/>
    </xf>
    <xf numFmtId="0" fontId="13" fillId="0" borderId="95" xfId="1" applyFont="1" applyBorder="1" applyAlignment="1" applyProtection="1">
      <alignment horizontal="center" vertical="center" shrinkToFit="1"/>
      <protection locked="0"/>
    </xf>
    <xf numFmtId="0" fontId="13" fillId="0" borderId="92" xfId="1" applyFont="1" applyBorder="1" applyAlignment="1" applyProtection="1">
      <alignment horizontal="center" vertical="center" shrinkToFit="1"/>
      <protection locked="0"/>
    </xf>
    <xf numFmtId="0" fontId="13" fillId="0" borderId="94" xfId="1" applyFont="1" applyBorder="1" applyAlignment="1" applyProtection="1">
      <alignment horizontal="center" vertical="center" shrinkToFit="1"/>
      <protection locked="0"/>
    </xf>
    <xf numFmtId="0" fontId="13" fillId="0" borderId="91" xfId="1" applyFont="1" applyFill="1" applyBorder="1" applyAlignment="1" applyProtection="1">
      <alignment horizontal="left" vertical="center" shrinkToFit="1"/>
    </xf>
    <xf numFmtId="0" fontId="13" fillId="0" borderId="93" xfId="1" applyFont="1" applyFill="1" applyBorder="1" applyAlignment="1" applyProtection="1">
      <alignment horizontal="center" vertical="center"/>
      <protection locked="0"/>
    </xf>
    <xf numFmtId="20" fontId="13" fillId="0" borderId="92" xfId="1" applyNumberFormat="1" applyFont="1" applyFill="1" applyBorder="1" applyAlignment="1" applyProtection="1">
      <alignment horizontal="center" vertical="center"/>
      <protection locked="0"/>
    </xf>
    <xf numFmtId="20" fontId="13" fillId="0" borderId="93" xfId="1" applyNumberFormat="1" applyFont="1" applyFill="1" applyBorder="1" applyAlignment="1" applyProtection="1">
      <alignment horizontal="center" vertical="center"/>
      <protection locked="0"/>
    </xf>
    <xf numFmtId="20" fontId="13" fillId="0" borderId="93" xfId="1" applyNumberFormat="1" applyFont="1" applyFill="1" applyBorder="1" applyAlignment="1" applyProtection="1">
      <alignment horizontal="center" vertical="center"/>
    </xf>
    <xf numFmtId="20" fontId="13" fillId="0" borderId="94" xfId="1" applyNumberFormat="1" applyFont="1" applyFill="1" applyBorder="1" applyAlignment="1" applyProtection="1">
      <alignment horizontal="center" vertical="center"/>
    </xf>
    <xf numFmtId="0" fontId="13" fillId="0" borderId="93" xfId="1" applyFont="1" applyBorder="1" applyAlignment="1" applyProtection="1">
      <alignment horizontal="center" vertical="center" shrinkToFit="1"/>
      <protection locked="0"/>
    </xf>
    <xf numFmtId="0" fontId="13" fillId="0" borderId="93" xfId="1" applyFont="1" applyBorder="1" applyAlignment="1" applyProtection="1">
      <alignment horizontal="center" vertical="center"/>
      <protection locked="0"/>
    </xf>
    <xf numFmtId="0" fontId="13" fillId="0" borderId="90" xfId="1" applyFont="1" applyFill="1" applyBorder="1" applyAlignment="1" applyProtection="1">
      <alignment horizontal="center" vertical="center"/>
      <protection locked="0"/>
    </xf>
    <xf numFmtId="20" fontId="13" fillId="0" borderId="89" xfId="1" applyNumberFormat="1" applyFont="1" applyFill="1" applyBorder="1" applyAlignment="1" applyProtection="1">
      <alignment horizontal="center" vertical="center"/>
      <protection locked="0"/>
    </xf>
    <xf numFmtId="20" fontId="13" fillId="0" borderId="90" xfId="1" applyNumberFormat="1" applyFont="1" applyFill="1" applyBorder="1" applyAlignment="1" applyProtection="1">
      <alignment horizontal="center" vertical="center"/>
      <protection locked="0"/>
    </xf>
    <xf numFmtId="20" fontId="13" fillId="0" borderId="90" xfId="1" applyNumberFormat="1" applyFont="1" applyFill="1" applyBorder="1" applyAlignment="1" applyProtection="1">
      <alignment horizontal="center" vertical="center"/>
    </xf>
    <xf numFmtId="20" fontId="13" fillId="0" borderId="91" xfId="1" applyNumberFormat="1" applyFont="1" applyFill="1" applyBorder="1" applyAlignment="1" applyProtection="1">
      <alignment horizontal="center" vertical="center"/>
    </xf>
    <xf numFmtId="0" fontId="13" fillId="0" borderId="90" xfId="1" applyFont="1" applyFill="1" applyBorder="1" applyAlignment="1" applyProtection="1">
      <alignment horizontal="right" vertical="center" shrinkToFit="1"/>
    </xf>
    <xf numFmtId="0" fontId="13" fillId="0" borderId="90" xfId="1" applyFont="1" applyFill="1" applyBorder="1" applyAlignment="1" applyProtection="1">
      <alignment horizontal="left" vertical="center" shrinkToFit="1"/>
    </xf>
    <xf numFmtId="0" fontId="13" fillId="0" borderId="89" xfId="1" applyFont="1" applyFill="1" applyBorder="1" applyAlignment="1" applyProtection="1">
      <alignment horizontal="right" vertical="center" shrinkToFit="1"/>
    </xf>
    <xf numFmtId="0" fontId="13" fillId="0" borderId="96" xfId="1" applyFont="1" applyBorder="1" applyAlignment="1" applyProtection="1">
      <alignment horizontal="center" vertical="center"/>
      <protection locked="0"/>
    </xf>
    <xf numFmtId="0" fontId="13" fillId="0" borderId="82" xfId="1" applyFont="1" applyFill="1" applyBorder="1" applyAlignment="1" applyProtection="1">
      <alignment horizontal="center" vertical="center" shrinkToFit="1"/>
    </xf>
    <xf numFmtId="0" fontId="13" fillId="0" borderId="84" xfId="1" applyFont="1" applyFill="1" applyBorder="1" applyAlignment="1" applyProtection="1">
      <alignment horizontal="center" vertical="center" shrinkToFit="1"/>
    </xf>
    <xf numFmtId="0" fontId="14" fillId="0" borderId="69" xfId="1" applyFont="1" applyBorder="1" applyAlignment="1" applyProtection="1">
      <alignment horizontal="left" vertical="center" shrinkToFit="1"/>
      <protection locked="0"/>
    </xf>
    <xf numFmtId="0" fontId="13" fillId="0" borderId="96" xfId="1" applyFont="1" applyFill="1" applyBorder="1" applyAlignment="1" applyProtection="1">
      <alignment horizontal="center" vertical="center"/>
    </xf>
    <xf numFmtId="0" fontId="13" fillId="0" borderId="97" xfId="1" applyFont="1" applyFill="1" applyBorder="1" applyAlignment="1" applyProtection="1">
      <alignment horizontal="center" vertical="center"/>
    </xf>
    <xf numFmtId="0" fontId="13" fillId="0" borderId="98" xfId="1" applyFont="1" applyFill="1" applyBorder="1" applyAlignment="1" applyProtection="1">
      <alignment horizontal="center" vertical="center"/>
    </xf>
    <xf numFmtId="0" fontId="13" fillId="0" borderId="73" xfId="1" applyFont="1" applyBorder="1" applyAlignment="1" applyProtection="1">
      <alignment horizontal="center" vertical="center"/>
      <protection locked="0"/>
    </xf>
    <xf numFmtId="0" fontId="13" fillId="0" borderId="70" xfId="1" applyFont="1" applyBorder="1" applyAlignment="1" applyProtection="1">
      <alignment horizontal="center" vertical="center"/>
      <protection locked="0"/>
    </xf>
    <xf numFmtId="0" fontId="13" fillId="0" borderId="100" xfId="1" applyFont="1" applyBorder="1" applyAlignment="1" applyProtection="1">
      <alignment horizontal="center" vertical="center" shrinkToFit="1"/>
      <protection locked="0"/>
    </xf>
    <xf numFmtId="0" fontId="13" fillId="0" borderId="101" xfId="1" applyFont="1" applyBorder="1" applyAlignment="1" applyProtection="1">
      <alignment horizontal="center" vertical="center" shrinkToFit="1"/>
      <protection locked="0"/>
    </xf>
    <xf numFmtId="0" fontId="13" fillId="0" borderId="99" xfId="1" applyFont="1" applyBorder="1" applyAlignment="1" applyProtection="1">
      <alignment horizontal="center" vertical="center" shrinkToFit="1"/>
      <protection locked="0"/>
    </xf>
    <xf numFmtId="56" fontId="14" fillId="0" borderId="0" xfId="1" applyNumberFormat="1" applyFont="1" applyFill="1" applyBorder="1" applyAlignment="1" applyProtection="1">
      <alignment horizontal="center" vertical="center"/>
    </xf>
    <xf numFmtId="0" fontId="14" fillId="0" borderId="0" xfId="1" applyFont="1" applyBorder="1" applyAlignment="1" applyProtection="1">
      <alignment horizontal="left" vertical="center"/>
    </xf>
    <xf numFmtId="0" fontId="14" fillId="0" borderId="0" xfId="1" applyFont="1" applyBorder="1" applyAlignment="1" applyProtection="1">
      <alignment horizontal="left" vertical="center" shrinkToFit="1"/>
    </xf>
    <xf numFmtId="0" fontId="14" fillId="0" borderId="0" xfId="1" applyFont="1" applyBorder="1" applyAlignment="1" applyProtection="1">
      <alignment horizontal="center" vertical="center"/>
    </xf>
    <xf numFmtId="0" fontId="13" fillId="0" borderId="73" xfId="1" applyFont="1" applyFill="1" applyBorder="1" applyAlignment="1" applyProtection="1">
      <alignment horizontal="center" vertical="center"/>
      <protection locked="0"/>
    </xf>
    <xf numFmtId="0" fontId="13" fillId="0" borderId="103" xfId="1" applyFont="1" applyFill="1" applyBorder="1" applyAlignment="1" applyProtection="1">
      <alignment horizontal="left" vertical="center" shrinkToFit="1"/>
    </xf>
    <xf numFmtId="0" fontId="13" fillId="0" borderId="0" xfId="1" applyFont="1" applyFill="1" applyBorder="1" applyAlignment="1" applyProtection="1">
      <alignment horizontal="center" vertical="center"/>
      <protection locked="0"/>
    </xf>
    <xf numFmtId="20" fontId="13" fillId="0" borderId="102" xfId="1" applyNumberFormat="1" applyFont="1" applyFill="1" applyBorder="1" applyAlignment="1" applyProtection="1">
      <alignment horizontal="center" vertical="center"/>
      <protection locked="0"/>
    </xf>
    <xf numFmtId="20" fontId="13" fillId="0" borderId="103" xfId="1" applyNumberFormat="1" applyFont="1" applyFill="1" applyBorder="1" applyAlignment="1" applyProtection="1">
      <alignment horizontal="center" vertical="center"/>
    </xf>
    <xf numFmtId="0" fontId="13" fillId="0" borderId="0" xfId="1" applyFont="1" applyFill="1" applyBorder="1" applyAlignment="1" applyProtection="1">
      <alignment horizontal="right" vertical="center" shrinkToFit="1"/>
    </xf>
    <xf numFmtId="0" fontId="13" fillId="0" borderId="0" xfId="1" applyFont="1" applyFill="1" applyBorder="1" applyAlignment="1" applyProtection="1">
      <alignment horizontal="left" vertical="center" shrinkToFit="1"/>
    </xf>
    <xf numFmtId="0" fontId="13" fillId="0" borderId="102" xfId="1" applyFont="1" applyFill="1" applyBorder="1" applyAlignment="1" applyProtection="1">
      <alignment horizontal="right" vertical="center" shrinkToFit="1"/>
    </xf>
    <xf numFmtId="0" fontId="13" fillId="0" borderId="104" xfId="1" applyFont="1" applyFill="1" applyBorder="1" applyAlignment="1" applyProtection="1">
      <alignment horizontal="center" vertical="center"/>
      <protection locked="0"/>
    </xf>
    <xf numFmtId="0" fontId="13" fillId="0" borderId="74" xfId="1" applyFont="1" applyFill="1" applyBorder="1" applyAlignment="1" applyProtection="1">
      <alignment horizontal="center" vertical="center"/>
      <protection locked="0"/>
    </xf>
    <xf numFmtId="0" fontId="13" fillId="0" borderId="106" xfId="1" applyFont="1" applyFill="1" applyBorder="1" applyAlignment="1" applyProtection="1">
      <alignment horizontal="left" vertical="center" shrinkToFit="1"/>
    </xf>
    <xf numFmtId="0" fontId="13" fillId="0" borderId="69" xfId="1" applyFont="1" applyFill="1" applyBorder="1" applyAlignment="1" applyProtection="1">
      <alignment horizontal="center" vertical="center"/>
      <protection locked="0"/>
    </xf>
    <xf numFmtId="20" fontId="13" fillId="0" borderId="105" xfId="1" applyNumberFormat="1" applyFont="1" applyFill="1" applyBorder="1" applyAlignment="1" applyProtection="1">
      <alignment horizontal="center" vertical="center"/>
      <protection locked="0"/>
    </xf>
    <xf numFmtId="20" fontId="13" fillId="0" borderId="106" xfId="1" applyNumberFormat="1" applyFont="1" applyFill="1" applyBorder="1" applyAlignment="1" applyProtection="1">
      <alignment horizontal="center" vertical="center"/>
    </xf>
    <xf numFmtId="0" fontId="13" fillId="0" borderId="69" xfId="1" applyFont="1" applyFill="1" applyBorder="1" applyAlignment="1" applyProtection="1">
      <alignment horizontal="right" vertical="center" shrinkToFit="1"/>
    </xf>
    <xf numFmtId="0" fontId="13" fillId="0" borderId="69" xfId="1" applyFont="1" applyFill="1" applyBorder="1" applyAlignment="1" applyProtection="1">
      <alignment horizontal="left" vertical="center" shrinkToFit="1"/>
    </xf>
    <xf numFmtId="0" fontId="13" fillId="0" borderId="105" xfId="1" applyFont="1" applyFill="1" applyBorder="1" applyAlignment="1" applyProtection="1">
      <alignment horizontal="right" vertical="center" shrinkToFit="1"/>
    </xf>
    <xf numFmtId="20" fontId="13" fillId="0" borderId="96" xfId="1" applyNumberFormat="1" applyFont="1" applyFill="1" applyBorder="1" applyAlignment="1" applyProtection="1">
      <alignment horizontal="center" vertical="center"/>
      <protection locked="0"/>
    </xf>
    <xf numFmtId="20" fontId="13" fillId="0" borderId="97" xfId="1" applyNumberFormat="1" applyFont="1" applyFill="1" applyBorder="1" applyAlignment="1" applyProtection="1">
      <alignment horizontal="center" vertical="center"/>
    </xf>
    <xf numFmtId="0" fontId="13" fillId="0" borderId="97" xfId="1" applyFont="1" applyFill="1" applyBorder="1" applyAlignment="1" applyProtection="1">
      <alignment horizontal="right" vertical="center" shrinkToFit="1"/>
    </xf>
    <xf numFmtId="0" fontId="13" fillId="0" borderId="97" xfId="1" applyFont="1" applyFill="1" applyBorder="1" applyAlignment="1" applyProtection="1">
      <alignment horizontal="left" vertical="center" shrinkToFit="1"/>
    </xf>
    <xf numFmtId="0" fontId="13" fillId="0" borderId="98" xfId="1" applyFont="1" applyFill="1" applyBorder="1" applyAlignment="1" applyProtection="1">
      <alignment horizontal="left" vertical="center" shrinkToFit="1"/>
    </xf>
    <xf numFmtId="20" fontId="13" fillId="0" borderId="0" xfId="1" applyNumberFormat="1" applyFont="1" applyFill="1" applyBorder="1" applyAlignment="1" applyProtection="1">
      <alignment horizontal="center" vertical="center"/>
    </xf>
    <xf numFmtId="20" fontId="13" fillId="0" borderId="69" xfId="1" applyNumberFormat="1" applyFont="1" applyFill="1" applyBorder="1" applyAlignment="1" applyProtection="1">
      <alignment horizontal="center" vertical="center"/>
    </xf>
    <xf numFmtId="0" fontId="23" fillId="0" borderId="0" xfId="1" applyFont="1" applyBorder="1" applyAlignment="1">
      <alignment horizontal="center"/>
    </xf>
    <xf numFmtId="20" fontId="24" fillId="0" borderId="0" xfId="1" applyNumberFormat="1" applyFont="1" applyBorder="1" applyAlignment="1">
      <alignment horizontal="center"/>
    </xf>
    <xf numFmtId="0" fontId="23" fillId="0" borderId="109" xfId="1" applyFont="1" applyBorder="1" applyAlignment="1">
      <alignment horizontal="center"/>
    </xf>
    <xf numFmtId="56" fontId="13" fillId="0" borderId="0" xfId="1" applyNumberFormat="1" applyFont="1" applyFill="1" applyBorder="1" applyAlignment="1" applyProtection="1">
      <alignment horizontal="center" vertical="center"/>
    </xf>
    <xf numFmtId="176" fontId="13" fillId="0" borderId="0" xfId="1" applyNumberFormat="1" applyFont="1" applyBorder="1" applyAlignment="1" applyProtection="1">
      <alignment horizontal="center" vertical="center"/>
    </xf>
    <xf numFmtId="20" fontId="24" fillId="0" borderId="112" xfId="1" applyNumberFormat="1" applyFont="1" applyBorder="1" applyAlignment="1">
      <alignment horizontal="center"/>
    </xf>
    <xf numFmtId="0" fontId="26" fillId="0" borderId="0" xfId="1" applyFont="1" applyFill="1" applyBorder="1" applyAlignment="1">
      <alignment horizontal="center"/>
    </xf>
    <xf numFmtId="0" fontId="24" fillId="0" borderId="0" xfId="1" applyFont="1" applyBorder="1" applyAlignment="1">
      <alignment horizontal="center"/>
    </xf>
    <xf numFmtId="0" fontId="14" fillId="0" borderId="69" xfId="1" applyFont="1" applyBorder="1" applyAlignment="1" applyProtection="1">
      <alignment horizontal="left" vertical="center"/>
    </xf>
    <xf numFmtId="0" fontId="21" fillId="0" borderId="69" xfId="1" applyFont="1" applyBorder="1" applyAlignment="1" applyProtection="1">
      <alignment horizontal="center" vertical="center"/>
    </xf>
    <xf numFmtId="0" fontId="14" fillId="0" borderId="0" xfId="1" applyFont="1" applyBorder="1" applyAlignment="1" applyProtection="1">
      <alignment horizontal="center" vertical="center"/>
      <protection locked="0"/>
    </xf>
    <xf numFmtId="0" fontId="23" fillId="0" borderId="104" xfId="1" applyFont="1" applyFill="1" applyBorder="1" applyAlignment="1" applyProtection="1">
      <alignment horizontal="center" vertical="center"/>
    </xf>
    <xf numFmtId="0" fontId="23" fillId="0" borderId="102" xfId="1" applyFont="1" applyFill="1" applyBorder="1" applyAlignment="1" applyProtection="1">
      <alignment horizontal="center" vertical="center"/>
    </xf>
    <xf numFmtId="0" fontId="23" fillId="0" borderId="114" xfId="1" applyFont="1" applyFill="1" applyBorder="1" applyAlignment="1" applyProtection="1">
      <alignment horizontal="center" vertical="center"/>
    </xf>
    <xf numFmtId="0" fontId="23" fillId="0" borderId="115" xfId="1" applyFont="1" applyFill="1" applyBorder="1" applyAlignment="1" applyProtection="1">
      <alignment horizontal="center" vertical="center"/>
    </xf>
    <xf numFmtId="0" fontId="23" fillId="0" borderId="116" xfId="1" applyFont="1" applyFill="1" applyBorder="1" applyAlignment="1" applyProtection="1">
      <alignment horizontal="center" vertical="center"/>
    </xf>
    <xf numFmtId="20" fontId="23" fillId="0" borderId="117" xfId="1" applyNumberFormat="1" applyFont="1" applyFill="1" applyBorder="1" applyAlignment="1" applyProtection="1">
      <alignment horizontal="center" vertical="center"/>
      <protection locked="0"/>
    </xf>
    <xf numFmtId="20" fontId="23" fillId="0" borderId="118" xfId="1" applyNumberFormat="1" applyFont="1" applyFill="1" applyBorder="1" applyAlignment="1" applyProtection="1">
      <alignment horizontal="center" vertical="center"/>
    </xf>
    <xf numFmtId="0" fontId="23" fillId="0" borderId="119" xfId="1" applyFont="1" applyFill="1" applyBorder="1" applyAlignment="1" applyProtection="1">
      <alignment horizontal="center" vertical="center"/>
    </xf>
    <xf numFmtId="0" fontId="23" fillId="0" borderId="120" xfId="1" applyFont="1" applyFill="1" applyBorder="1" applyAlignment="1" applyProtection="1">
      <alignment horizontal="center" vertical="center"/>
    </xf>
    <xf numFmtId="0" fontId="23" fillId="0" borderId="118" xfId="1" applyFont="1" applyFill="1" applyBorder="1" applyAlignment="1" applyProtection="1">
      <alignment horizontal="center" vertical="center"/>
    </xf>
    <xf numFmtId="0" fontId="23" fillId="0" borderId="121" xfId="1" applyFont="1" applyFill="1" applyBorder="1" applyAlignment="1" applyProtection="1">
      <alignment horizontal="center" vertical="center"/>
    </xf>
    <xf numFmtId="0" fontId="23" fillId="0" borderId="103" xfId="1" applyFont="1" applyFill="1" applyBorder="1" applyAlignment="1" applyProtection="1">
      <alignment horizontal="center" vertical="center"/>
    </xf>
    <xf numFmtId="0" fontId="23" fillId="0" borderId="113" xfId="1" applyFont="1" applyFill="1" applyBorder="1" applyAlignment="1" applyProtection="1">
      <alignment horizontal="center" vertical="center"/>
    </xf>
    <xf numFmtId="20" fontId="23" fillId="0" borderId="96" xfId="1" applyNumberFormat="1" applyFont="1" applyFill="1" applyBorder="1" applyAlignment="1" applyProtection="1">
      <alignment horizontal="center" vertical="center"/>
      <protection locked="0"/>
    </xf>
    <xf numFmtId="20" fontId="23" fillId="0" borderId="97" xfId="1" applyNumberFormat="1" applyFont="1" applyFill="1" applyBorder="1" applyAlignment="1" applyProtection="1">
      <alignment horizontal="center" vertical="center"/>
    </xf>
    <xf numFmtId="0" fontId="23" fillId="0" borderId="96" xfId="1" applyFont="1" applyFill="1" applyBorder="1" applyAlignment="1" applyProtection="1">
      <alignment horizontal="center" vertical="center"/>
    </xf>
    <xf numFmtId="0" fontId="23" fillId="0" borderId="76" xfId="1" applyFont="1" applyFill="1" applyBorder="1" applyAlignment="1" applyProtection="1">
      <alignment horizontal="center" vertical="center"/>
    </xf>
    <xf numFmtId="0" fontId="23" fillId="0" borderId="97" xfId="1" applyFont="1" applyFill="1" applyBorder="1" applyAlignment="1" applyProtection="1">
      <alignment horizontal="center" vertical="center"/>
    </xf>
    <xf numFmtId="0" fontId="23" fillId="0" borderId="74" xfId="1" applyFont="1" applyFill="1" applyBorder="1" applyAlignment="1" applyProtection="1">
      <alignment horizontal="center" vertical="center"/>
    </xf>
    <xf numFmtId="0" fontId="23" fillId="0" borderId="122" xfId="1" applyFont="1" applyFill="1" applyBorder="1" applyAlignment="1" applyProtection="1">
      <alignment horizontal="center" vertical="center"/>
    </xf>
    <xf numFmtId="20" fontId="23" fillId="0" borderId="102" xfId="1" applyNumberFormat="1" applyFont="1" applyFill="1" applyBorder="1" applyAlignment="1" applyProtection="1">
      <alignment horizontal="center" vertical="center"/>
      <protection locked="0"/>
    </xf>
    <xf numFmtId="20" fontId="23" fillId="0" borderId="0" xfId="1" applyNumberFormat="1" applyFont="1" applyFill="1" applyBorder="1" applyAlignment="1" applyProtection="1">
      <alignment horizontal="center" vertical="center"/>
    </xf>
    <xf numFmtId="0" fontId="23" fillId="0" borderId="0" xfId="1" applyFont="1" applyFill="1" applyBorder="1" applyAlignment="1" applyProtection="1">
      <alignment horizontal="center" vertical="center"/>
    </xf>
    <xf numFmtId="0" fontId="23" fillId="0" borderId="117" xfId="1" applyFont="1" applyFill="1" applyBorder="1" applyAlignment="1" applyProtection="1">
      <alignment horizontal="center" vertical="center"/>
    </xf>
    <xf numFmtId="0" fontId="23" fillId="0" borderId="83" xfId="1" applyFont="1" applyFill="1" applyBorder="1" applyAlignment="1" applyProtection="1">
      <alignment horizontal="center" vertical="center"/>
    </xf>
    <xf numFmtId="20" fontId="23" fillId="0" borderId="69" xfId="1" applyNumberFormat="1" applyFont="1" applyFill="1" applyBorder="1" applyAlignment="1" applyProtection="1">
      <alignment horizontal="center" vertical="center"/>
    </xf>
    <xf numFmtId="0" fontId="23" fillId="0" borderId="105" xfId="1" applyFont="1" applyFill="1" applyBorder="1" applyAlignment="1" applyProtection="1">
      <alignment horizontal="center" vertical="center"/>
    </xf>
    <xf numFmtId="0" fontId="23" fillId="0" borderId="106" xfId="1" applyFont="1" applyFill="1" applyBorder="1" applyAlignment="1" applyProtection="1">
      <alignment horizontal="center" vertical="center"/>
    </xf>
    <xf numFmtId="0" fontId="24" fillId="0" borderId="124" xfId="1" applyFont="1" applyFill="1" applyBorder="1" applyAlignment="1" applyProtection="1">
      <alignment horizontal="center" vertical="center"/>
    </xf>
    <xf numFmtId="0" fontId="14" fillId="0" borderId="69" xfId="1" applyFont="1" applyFill="1" applyBorder="1" applyAlignment="1" applyProtection="1">
      <alignment horizontal="left" vertical="center"/>
    </xf>
    <xf numFmtId="0" fontId="21" fillId="0" borderId="69" xfId="1" applyFont="1" applyFill="1" applyBorder="1" applyAlignment="1" applyProtection="1">
      <alignment horizontal="center" vertical="center"/>
    </xf>
    <xf numFmtId="0" fontId="14" fillId="0" borderId="69" xfId="1" applyFont="1" applyFill="1" applyBorder="1" applyAlignment="1" applyProtection="1">
      <alignment horizontal="center" vertical="center"/>
      <protection locked="0"/>
    </xf>
    <xf numFmtId="0" fontId="23" fillId="0" borderId="123" xfId="1" applyFont="1" applyFill="1" applyBorder="1" applyAlignment="1" applyProtection="1">
      <alignment horizontal="center" vertical="center"/>
    </xf>
    <xf numFmtId="0" fontId="23" fillId="0" borderId="90" xfId="1" applyFont="1" applyFill="1" applyBorder="1" applyAlignment="1" applyProtection="1">
      <alignment horizontal="center" vertical="center"/>
    </xf>
    <xf numFmtId="0" fontId="24" fillId="0" borderId="119" xfId="1" applyFont="1" applyFill="1" applyBorder="1" applyAlignment="1" applyProtection="1">
      <alignment horizontal="center" vertical="center"/>
    </xf>
    <xf numFmtId="20" fontId="23" fillId="0" borderId="105" xfId="1" applyNumberFormat="1" applyFont="1" applyFill="1" applyBorder="1" applyAlignment="1" applyProtection="1">
      <alignment horizontal="center" vertical="center"/>
    </xf>
    <xf numFmtId="0" fontId="13" fillId="0" borderId="0" xfId="1" applyFont="1" applyFill="1" applyAlignment="1" applyProtection="1">
      <alignment vertical="center"/>
    </xf>
    <xf numFmtId="0" fontId="14" fillId="0" borderId="69" xfId="1" applyFont="1" applyFill="1" applyBorder="1" applyAlignment="1" applyProtection="1">
      <alignment horizontal="center" vertical="center"/>
    </xf>
    <xf numFmtId="20" fontId="23" fillId="0" borderId="105" xfId="1" applyNumberFormat="1" applyFont="1" applyFill="1" applyBorder="1" applyAlignment="1" applyProtection="1">
      <alignment horizontal="center" vertical="center"/>
      <protection locked="0"/>
    </xf>
    <xf numFmtId="0" fontId="23" fillId="0" borderId="124" xfId="1" applyFont="1" applyFill="1" applyBorder="1" applyAlignment="1" applyProtection="1">
      <alignment horizontal="center" vertical="center"/>
    </xf>
    <xf numFmtId="0" fontId="14" fillId="0" borderId="69" xfId="1" applyFont="1" applyBorder="1" applyAlignment="1" applyProtection="1">
      <alignment horizontal="center" vertical="center"/>
    </xf>
    <xf numFmtId="0" fontId="23" fillId="0" borderId="98" xfId="1" applyFont="1" applyFill="1" applyBorder="1" applyAlignment="1" applyProtection="1">
      <alignment horizontal="center" vertical="center"/>
    </xf>
    <xf numFmtId="0" fontId="13" fillId="0" borderId="0" xfId="1" applyFont="1" applyAlignment="1" applyProtection="1">
      <alignment vertical="center"/>
    </xf>
  </cellXfs>
  <cellStyles count="12">
    <cellStyle name="標準" xfId="0" builtinId="0"/>
    <cellStyle name="標準 2" xfId="1"/>
    <cellStyle name="標準 3" xfId="2"/>
    <cellStyle name="標準 3 2" xfId="8"/>
    <cellStyle name="標準 3_NIKE2010　集計案" xfId="11"/>
    <cellStyle name="標準 4" xfId="3"/>
    <cellStyle name="標準 5" xfId="4"/>
    <cellStyle name="標準 6" xfId="5"/>
    <cellStyle name="標準 7" xfId="6"/>
    <cellStyle name="標準 8" xfId="7"/>
    <cellStyle name="標準_2007鹿嶋市リーグ戦(1)" xfId="9"/>
    <cellStyle name="標準_Sheet1 3" xfId="10"/>
  </cellStyles>
  <dxfs count="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314325</xdr:colOff>
      <xdr:row>1</xdr:row>
      <xdr:rowOff>76200</xdr:rowOff>
    </xdr:from>
    <xdr:to>
      <xdr:col>3</xdr:col>
      <xdr:colOff>104775</xdr:colOff>
      <xdr:row>6</xdr:row>
      <xdr:rowOff>19050</xdr:rowOff>
    </xdr:to>
    <xdr:sp macro="" textlink="">
      <xdr:nvSpPr>
        <xdr:cNvPr id="2" name="WordArt 1"/>
        <xdr:cNvSpPr>
          <a:spLocks noChangeArrowheads="1" noChangeShapeType="1" noTextEdit="1"/>
        </xdr:cNvSpPr>
      </xdr:nvSpPr>
      <xdr:spPr bwMode="auto">
        <a:xfrm>
          <a:off x="314325" y="247650"/>
          <a:ext cx="1847850" cy="800100"/>
        </a:xfrm>
        <a:prstGeom prst="rect">
          <a:avLst/>
        </a:prstGeom>
      </xdr:spPr>
      <xdr:txBody>
        <a:bodyPr wrap="none" fromWordArt="1">
          <a:prstTxWarp prst="textSlantUp">
            <a:avLst>
              <a:gd name="adj" fmla="val 32056"/>
            </a:avLst>
          </a:prstTxWarp>
        </a:bodyPr>
        <a:lstStyle/>
        <a:p>
          <a:pPr algn="ctr" rtl="0">
            <a:buNone/>
          </a:pPr>
          <a:r>
            <a:rPr lang="ja-JP" altLang="en-US" sz="3600" kern="10" spc="0">
              <a:ln w="9525">
                <a:solidFill>
                  <a:srgbClr val="000000"/>
                </a:solidFill>
                <a:round/>
                <a:headEnd/>
                <a:tailEnd/>
              </a:ln>
              <a:solidFill>
                <a:srgbClr val="000000"/>
              </a:solidFill>
              <a:effectLst>
                <a:outerShdw dist="53882" dir="2700000" algn="ctr" rotWithShape="0">
                  <a:srgbClr val="9999FF"/>
                </a:outerShdw>
              </a:effectLst>
              <a:latin typeface="ＭＳ Ｐゴシック"/>
              <a:ea typeface="ＭＳ Ｐゴシック"/>
            </a:rPr>
            <a:t>第１２回</a:t>
          </a:r>
        </a:p>
      </xdr:txBody>
    </xdr:sp>
    <xdr:clientData/>
  </xdr:twoCellAnchor>
  <xdr:twoCellAnchor>
    <xdr:from>
      <xdr:col>0</xdr:col>
      <xdr:colOff>304800</xdr:colOff>
      <xdr:row>7</xdr:row>
      <xdr:rowOff>57150</xdr:rowOff>
    </xdr:from>
    <xdr:to>
      <xdr:col>9</xdr:col>
      <xdr:colOff>381000</xdr:colOff>
      <xdr:row>11</xdr:row>
      <xdr:rowOff>57150</xdr:rowOff>
    </xdr:to>
    <xdr:sp macro="" textlink="">
      <xdr:nvSpPr>
        <xdr:cNvPr id="3" name="WordArt 2"/>
        <xdr:cNvSpPr>
          <a:spLocks noChangeArrowheads="1" noChangeShapeType="1" noTextEdit="1"/>
        </xdr:cNvSpPr>
      </xdr:nvSpPr>
      <xdr:spPr bwMode="auto">
        <a:xfrm>
          <a:off x="304800" y="1257300"/>
          <a:ext cx="6248400" cy="685800"/>
        </a:xfrm>
        <a:prstGeom prst="rect">
          <a:avLst/>
        </a:prstGeom>
      </xdr:spPr>
      <xdr:txBody>
        <a:bodyPr wrap="none" fromWordArt="1">
          <a:prstTxWarp prst="textPlain">
            <a:avLst>
              <a:gd name="adj" fmla="val 50000"/>
            </a:avLst>
          </a:prstTxWarp>
        </a:bodyPr>
        <a:lstStyle/>
        <a:p>
          <a:pPr algn="ctr" rtl="0">
            <a:buNone/>
          </a:pPr>
          <a:r>
            <a:rPr lang="ja-JP" altLang="en-US" sz="2800" kern="10" spc="0">
              <a:ln w="19050">
                <a:solidFill>
                  <a:srgbClr val="99CCFF"/>
                </a:solidFill>
                <a:round/>
                <a:headEnd/>
                <a:tailEnd/>
              </a:ln>
              <a:solidFill>
                <a:srgbClr val="0066CC"/>
              </a:solidFill>
              <a:effectLst>
                <a:outerShdw dist="35921" dir="2700000" algn="ctr" rotWithShape="0">
                  <a:srgbClr val="990000"/>
                </a:outerShdw>
              </a:effectLst>
              <a:latin typeface="ＭＳ Ｐゴシック"/>
              <a:ea typeface="ＭＳ Ｐゴシック"/>
            </a:rPr>
            <a:t>神栖市長杯争奪少年サッカー大会</a:t>
          </a:r>
        </a:p>
      </xdr:txBody>
    </xdr:sp>
    <xdr:clientData/>
  </xdr:twoCellAnchor>
  <xdr:twoCellAnchor>
    <xdr:from>
      <xdr:col>0</xdr:col>
      <xdr:colOff>381000</xdr:colOff>
      <xdr:row>17</xdr:row>
      <xdr:rowOff>152400</xdr:rowOff>
    </xdr:from>
    <xdr:to>
      <xdr:col>9</xdr:col>
      <xdr:colOff>371475</xdr:colOff>
      <xdr:row>48</xdr:row>
      <xdr:rowOff>76200</xdr:rowOff>
    </xdr:to>
    <xdr:pic>
      <xdr:nvPicPr>
        <xdr:cNvPr id="615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474" t="22507" r="47760" b="28714"/>
        <a:stretch>
          <a:fillRect/>
        </a:stretch>
      </xdr:blipFill>
      <xdr:spPr bwMode="auto">
        <a:xfrm>
          <a:off x="381000" y="3067050"/>
          <a:ext cx="6162675" cy="523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619125</xdr:colOff>
      <xdr:row>49</xdr:row>
      <xdr:rowOff>38100</xdr:rowOff>
    </xdr:from>
    <xdr:to>
      <xdr:col>9</xdr:col>
      <xdr:colOff>114300</xdr:colOff>
      <xdr:row>51</xdr:row>
      <xdr:rowOff>152400</xdr:rowOff>
    </xdr:to>
    <xdr:sp macro="" textlink="">
      <xdr:nvSpPr>
        <xdr:cNvPr id="5" name="WordArt 5"/>
        <xdr:cNvSpPr>
          <a:spLocks noChangeArrowheads="1" noChangeShapeType="1" noTextEdit="1"/>
        </xdr:cNvSpPr>
      </xdr:nvSpPr>
      <xdr:spPr bwMode="auto">
        <a:xfrm>
          <a:off x="619125" y="8439150"/>
          <a:ext cx="5667375" cy="457200"/>
        </a:xfrm>
        <a:prstGeom prst="rect">
          <a:avLst/>
        </a:prstGeom>
      </xdr:spPr>
      <xdr:txBody>
        <a:bodyPr wrap="none" fromWordArt="1">
          <a:prstTxWarp prst="textPlain">
            <a:avLst>
              <a:gd name="adj" fmla="val 50000"/>
            </a:avLst>
          </a:prstTxWarp>
        </a:bodyPr>
        <a:lstStyle/>
        <a:p>
          <a:pPr algn="ctr" rtl="0">
            <a:buNone/>
          </a:pPr>
          <a:r>
            <a:rPr lang="ja-JP" altLang="en-US" sz="2000" kern="10" spc="0">
              <a:ln w="9525">
                <a:solidFill>
                  <a:srgbClr val="000000"/>
                </a:solidFill>
                <a:round/>
                <a:headEnd/>
                <a:tailEnd/>
              </a:ln>
              <a:gradFill rotWithShape="0">
                <a:gsLst>
                  <a:gs pos="0">
                    <a:srgbClr val="FF0000"/>
                  </a:gs>
                  <a:gs pos="100000">
                    <a:srgbClr val="FF9933"/>
                  </a:gs>
                </a:gsLst>
                <a:lin ang="5400000" scaled="1"/>
              </a:gradFill>
              <a:effectLst>
                <a:outerShdw dist="35921" dir="2700000" algn="ctr" rotWithShape="0">
                  <a:srgbClr val="C0C0C0"/>
                </a:outerShdw>
              </a:effectLst>
              <a:latin typeface="ＭＳ Ｐゴシック"/>
              <a:ea typeface="ＭＳ Ｐゴシック"/>
            </a:rPr>
            <a:t>主催　：　神栖市体育協会   ・   神栖市サッカー協会</a:t>
          </a:r>
        </a:p>
      </xdr:txBody>
    </xdr:sp>
    <xdr:clientData/>
  </xdr:twoCellAnchor>
  <xdr:twoCellAnchor>
    <xdr:from>
      <xdr:col>0</xdr:col>
      <xdr:colOff>619125</xdr:colOff>
      <xdr:row>53</xdr:row>
      <xdr:rowOff>76200</xdr:rowOff>
    </xdr:from>
    <xdr:to>
      <xdr:col>9</xdr:col>
      <xdr:colOff>114300</xdr:colOff>
      <xdr:row>56</xdr:row>
      <xdr:rowOff>47625</xdr:rowOff>
    </xdr:to>
    <xdr:sp macro="" textlink="">
      <xdr:nvSpPr>
        <xdr:cNvPr id="6" name="WordArt 6"/>
        <xdr:cNvSpPr>
          <a:spLocks noChangeArrowheads="1" noChangeShapeType="1" noTextEdit="1"/>
        </xdr:cNvSpPr>
      </xdr:nvSpPr>
      <xdr:spPr bwMode="auto">
        <a:xfrm>
          <a:off x="619125" y="9163050"/>
          <a:ext cx="5667375" cy="485775"/>
        </a:xfrm>
        <a:prstGeom prst="rect">
          <a:avLst/>
        </a:prstGeom>
      </xdr:spPr>
      <xdr:txBody>
        <a:bodyPr wrap="none" fromWordArt="1">
          <a:prstTxWarp prst="textPlain">
            <a:avLst>
              <a:gd name="adj" fmla="val 50000"/>
            </a:avLst>
          </a:prstTxWarp>
        </a:bodyPr>
        <a:lstStyle/>
        <a:p>
          <a:pPr algn="ctr" rtl="0">
            <a:buNone/>
          </a:pPr>
          <a:r>
            <a:rPr lang="ja-JP" altLang="en-US" sz="2000" kern="10" spc="0">
              <a:ln w="9525">
                <a:solidFill>
                  <a:srgbClr val="000000"/>
                </a:solidFill>
                <a:round/>
                <a:headEnd/>
                <a:tailEnd/>
              </a:ln>
              <a:gradFill rotWithShape="0">
                <a:gsLst>
                  <a:gs pos="0">
                    <a:srgbClr val="FF0000"/>
                  </a:gs>
                  <a:gs pos="100000">
                    <a:srgbClr val="760000"/>
                  </a:gs>
                </a:gsLst>
                <a:lin ang="5400000" scaled="1"/>
              </a:gradFill>
              <a:effectLst>
                <a:outerShdw dist="35921" dir="2700000" algn="ctr" rotWithShape="0">
                  <a:srgbClr val="C0C0C0"/>
                </a:outerShdw>
              </a:effectLst>
              <a:latin typeface="ＭＳ Ｐゴシック"/>
              <a:ea typeface="ＭＳ Ｐゴシック"/>
            </a:rPr>
            <a:t>主管　：　神栖市サッカースポーツ少年団連絡協議会</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361950</xdr:colOff>
      <xdr:row>2</xdr:row>
      <xdr:rowOff>85725</xdr:rowOff>
    </xdr:from>
    <xdr:ext cx="4600170" cy="323165"/>
    <xdr:sp macro="" textlink="">
      <xdr:nvSpPr>
        <xdr:cNvPr id="1025" name="Text Box 1"/>
        <xdr:cNvSpPr txBox="1">
          <a:spLocks noChangeArrowheads="1"/>
        </xdr:cNvSpPr>
      </xdr:nvSpPr>
      <xdr:spPr bwMode="auto">
        <a:xfrm>
          <a:off x="1219200" y="447675"/>
          <a:ext cx="4600170" cy="323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800" b="0" i="0" u="none" strike="noStrike" baseline="0">
              <a:solidFill>
                <a:srgbClr val="000000"/>
              </a:solidFill>
              <a:latin typeface="ＭＳ Ｐ明朝"/>
              <a:ea typeface="ＭＳ Ｐ明朝"/>
            </a:rPr>
            <a:t>第１２回神栖市長杯争奪少年サッカー大会要綱</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25</xdr:col>
      <xdr:colOff>134470</xdr:colOff>
      <xdr:row>1</xdr:row>
      <xdr:rowOff>89647</xdr:rowOff>
    </xdr:from>
    <xdr:ext cx="2107180" cy="459100"/>
    <xdr:sp macro="" textlink="">
      <xdr:nvSpPr>
        <xdr:cNvPr id="2" name="テキスト ボックス 1"/>
        <xdr:cNvSpPr txBox="1"/>
      </xdr:nvSpPr>
      <xdr:spPr>
        <a:xfrm>
          <a:off x="7878295" y="318247"/>
          <a:ext cx="2107180" cy="459100"/>
        </a:xfrm>
        <a:prstGeom prst="rect">
          <a:avLst/>
        </a:prstGeom>
        <a:solidFill>
          <a:srgbClr val="FFFF00"/>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結果表の黄色部分に入力</a:t>
          </a:r>
          <a:endParaRPr kumimoji="1" lang="en-US" altLang="ja-JP" sz="1100"/>
        </a:p>
        <a:p>
          <a:r>
            <a:rPr kumimoji="1" lang="ja-JP" altLang="en-US" sz="1100"/>
            <a:t>白部分は入力数値が反映される</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25</xdr:col>
      <xdr:colOff>313765</xdr:colOff>
      <xdr:row>1</xdr:row>
      <xdr:rowOff>0</xdr:rowOff>
    </xdr:from>
    <xdr:ext cx="2107180" cy="459100"/>
    <xdr:sp macro="" textlink="">
      <xdr:nvSpPr>
        <xdr:cNvPr id="2" name="テキスト ボックス 1"/>
        <xdr:cNvSpPr txBox="1"/>
      </xdr:nvSpPr>
      <xdr:spPr>
        <a:xfrm>
          <a:off x="8057590" y="228600"/>
          <a:ext cx="2107180" cy="459100"/>
        </a:xfrm>
        <a:prstGeom prst="rect">
          <a:avLst/>
        </a:prstGeom>
        <a:solidFill>
          <a:srgbClr val="FFFF00"/>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結果表の黄色部分に入力</a:t>
          </a:r>
          <a:endParaRPr kumimoji="1" lang="en-US" altLang="ja-JP" sz="1100"/>
        </a:p>
        <a:p>
          <a:r>
            <a:rPr kumimoji="1" lang="ja-JP" altLang="en-US" sz="1100"/>
            <a:t>白部分は入力数値が反映される</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5</xdr:col>
      <xdr:colOff>76200</xdr:colOff>
      <xdr:row>8</xdr:row>
      <xdr:rowOff>0</xdr:rowOff>
    </xdr:from>
    <xdr:to>
      <xdr:col>15</xdr:col>
      <xdr:colOff>85725</xdr:colOff>
      <xdr:row>11</xdr:row>
      <xdr:rowOff>9525</xdr:rowOff>
    </xdr:to>
    <xdr:sp macro="" textlink="">
      <xdr:nvSpPr>
        <xdr:cNvPr id="2" name="Freeform 1"/>
        <xdr:cNvSpPr>
          <a:spLocks noChangeArrowheads="1"/>
        </xdr:cNvSpPr>
      </xdr:nvSpPr>
      <xdr:spPr bwMode="auto">
        <a:xfrm>
          <a:off x="847725" y="141922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xdr:row>
      <xdr:rowOff>0</xdr:rowOff>
    </xdr:from>
    <xdr:to>
      <xdr:col>35</xdr:col>
      <xdr:colOff>85725</xdr:colOff>
      <xdr:row>11</xdr:row>
      <xdr:rowOff>9525</xdr:rowOff>
    </xdr:to>
    <xdr:sp macro="" textlink="">
      <xdr:nvSpPr>
        <xdr:cNvPr id="3" name="Freeform 2"/>
        <xdr:cNvSpPr>
          <a:spLocks noChangeArrowheads="1"/>
        </xdr:cNvSpPr>
      </xdr:nvSpPr>
      <xdr:spPr bwMode="auto">
        <a:xfrm>
          <a:off x="4086225" y="141922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2</xdr:row>
      <xdr:rowOff>161925</xdr:rowOff>
    </xdr:from>
    <xdr:to>
      <xdr:col>30</xdr:col>
      <xdr:colOff>85725</xdr:colOff>
      <xdr:row>7</xdr:row>
      <xdr:rowOff>171450</xdr:rowOff>
    </xdr:to>
    <xdr:sp macro="" textlink="">
      <xdr:nvSpPr>
        <xdr:cNvPr id="4" name="Freeform 3"/>
        <xdr:cNvSpPr>
          <a:spLocks noChangeArrowheads="1"/>
        </xdr:cNvSpPr>
      </xdr:nvSpPr>
      <xdr:spPr bwMode="auto">
        <a:xfrm>
          <a:off x="1666875" y="552450"/>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16</xdr:row>
      <xdr:rowOff>19050</xdr:rowOff>
    </xdr:from>
    <xdr:to>
      <xdr:col>15</xdr:col>
      <xdr:colOff>85725</xdr:colOff>
      <xdr:row>19</xdr:row>
      <xdr:rowOff>28575</xdr:rowOff>
    </xdr:to>
    <xdr:sp macro="" textlink="">
      <xdr:nvSpPr>
        <xdr:cNvPr id="5" name="Freeform 4"/>
        <xdr:cNvSpPr>
          <a:spLocks noChangeArrowheads="1"/>
        </xdr:cNvSpPr>
      </xdr:nvSpPr>
      <xdr:spPr bwMode="auto">
        <a:xfrm flipV="1">
          <a:off x="847725" y="280987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85725</xdr:colOff>
      <xdr:row>16</xdr:row>
      <xdr:rowOff>19050</xdr:rowOff>
    </xdr:from>
    <xdr:to>
      <xdr:col>35</xdr:col>
      <xdr:colOff>95250</xdr:colOff>
      <xdr:row>19</xdr:row>
      <xdr:rowOff>28575</xdr:rowOff>
    </xdr:to>
    <xdr:sp macro="" textlink="">
      <xdr:nvSpPr>
        <xdr:cNvPr id="6" name="Freeform 5"/>
        <xdr:cNvSpPr>
          <a:spLocks noChangeArrowheads="1"/>
        </xdr:cNvSpPr>
      </xdr:nvSpPr>
      <xdr:spPr bwMode="auto">
        <a:xfrm flipV="1">
          <a:off x="4095750" y="280987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19</xdr:row>
      <xdr:rowOff>19050</xdr:rowOff>
    </xdr:from>
    <xdr:to>
      <xdr:col>30</xdr:col>
      <xdr:colOff>85725</xdr:colOff>
      <xdr:row>24</xdr:row>
      <xdr:rowOff>28575</xdr:rowOff>
    </xdr:to>
    <xdr:sp macro="" textlink="">
      <xdr:nvSpPr>
        <xdr:cNvPr id="7" name="Freeform 6"/>
        <xdr:cNvSpPr>
          <a:spLocks noChangeArrowheads="1"/>
        </xdr:cNvSpPr>
      </xdr:nvSpPr>
      <xdr:spPr bwMode="auto">
        <a:xfrm flipV="1">
          <a:off x="1666875" y="3324225"/>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1</xdr:row>
      <xdr:rowOff>171450</xdr:rowOff>
    </xdr:from>
    <xdr:to>
      <xdr:col>20</xdr:col>
      <xdr:colOff>85725</xdr:colOff>
      <xdr:row>2</xdr:row>
      <xdr:rowOff>161925</xdr:rowOff>
    </xdr:to>
    <xdr:sp macro="" textlink="">
      <xdr:nvSpPr>
        <xdr:cNvPr id="8" name="Line 7"/>
        <xdr:cNvSpPr>
          <a:spLocks noChangeShapeType="1"/>
        </xdr:cNvSpPr>
      </xdr:nvSpPr>
      <xdr:spPr bwMode="auto">
        <a:xfrm flipV="1">
          <a:off x="3286125" y="390525"/>
          <a:ext cx="0" cy="161925"/>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20</xdr:col>
      <xdr:colOff>85725</xdr:colOff>
      <xdr:row>24</xdr:row>
      <xdr:rowOff>28575</xdr:rowOff>
    </xdr:from>
    <xdr:to>
      <xdr:col>20</xdr:col>
      <xdr:colOff>85725</xdr:colOff>
      <xdr:row>25</xdr:row>
      <xdr:rowOff>28575</xdr:rowOff>
    </xdr:to>
    <xdr:sp macro="" textlink="">
      <xdr:nvSpPr>
        <xdr:cNvPr id="9" name="Line 8"/>
        <xdr:cNvSpPr>
          <a:spLocks noChangeShapeType="1"/>
        </xdr:cNvSpPr>
      </xdr:nvSpPr>
      <xdr:spPr bwMode="auto">
        <a:xfrm flipV="1">
          <a:off x="3286125" y="4191000"/>
          <a:ext cx="0" cy="17145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xdr:row>
      <xdr:rowOff>0</xdr:rowOff>
    </xdr:from>
    <xdr:to>
      <xdr:col>29</xdr:col>
      <xdr:colOff>152400</xdr:colOff>
      <xdr:row>7</xdr:row>
      <xdr:rowOff>161925</xdr:rowOff>
    </xdr:to>
    <xdr:sp macro="" textlink="">
      <xdr:nvSpPr>
        <xdr:cNvPr id="10" name="Freeform 9"/>
        <xdr:cNvSpPr>
          <a:spLocks noChangeArrowheads="1"/>
        </xdr:cNvSpPr>
      </xdr:nvSpPr>
      <xdr:spPr bwMode="auto">
        <a:xfrm>
          <a:off x="1752600" y="1247775"/>
          <a:ext cx="3057525" cy="16192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6</xdr:row>
      <xdr:rowOff>66675</xdr:rowOff>
    </xdr:from>
    <xdr:to>
      <xdr:col>20</xdr:col>
      <xdr:colOff>85725</xdr:colOff>
      <xdr:row>6</xdr:row>
      <xdr:rowOff>161925</xdr:rowOff>
    </xdr:to>
    <xdr:sp macro="" textlink="">
      <xdr:nvSpPr>
        <xdr:cNvPr id="11" name="Line 10"/>
        <xdr:cNvSpPr>
          <a:spLocks noChangeShapeType="1"/>
        </xdr:cNvSpPr>
      </xdr:nvSpPr>
      <xdr:spPr bwMode="auto">
        <a:xfrm flipV="1">
          <a:off x="3286125" y="1143000"/>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19</xdr:row>
      <xdr:rowOff>38100</xdr:rowOff>
    </xdr:from>
    <xdr:to>
      <xdr:col>30</xdr:col>
      <xdr:colOff>9525</xdr:colOff>
      <xdr:row>20</xdr:row>
      <xdr:rowOff>9525</xdr:rowOff>
    </xdr:to>
    <xdr:sp macro="" textlink="">
      <xdr:nvSpPr>
        <xdr:cNvPr id="12" name="Freeform 11"/>
        <xdr:cNvSpPr>
          <a:spLocks noChangeArrowheads="1"/>
        </xdr:cNvSpPr>
      </xdr:nvSpPr>
      <xdr:spPr bwMode="auto">
        <a:xfrm flipV="1">
          <a:off x="1752600" y="3343275"/>
          <a:ext cx="3076575" cy="142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20</xdr:row>
      <xdr:rowOff>9525</xdr:rowOff>
    </xdr:from>
    <xdr:to>
      <xdr:col>20</xdr:col>
      <xdr:colOff>85725</xdr:colOff>
      <xdr:row>20</xdr:row>
      <xdr:rowOff>104775</xdr:rowOff>
    </xdr:to>
    <xdr:sp macro="" textlink="">
      <xdr:nvSpPr>
        <xdr:cNvPr id="13" name="Line 12"/>
        <xdr:cNvSpPr>
          <a:spLocks noChangeShapeType="1"/>
        </xdr:cNvSpPr>
      </xdr:nvSpPr>
      <xdr:spPr bwMode="auto">
        <a:xfrm flipV="1">
          <a:off x="3286125" y="3486150"/>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76200</xdr:colOff>
      <xdr:row>37</xdr:row>
      <xdr:rowOff>0</xdr:rowOff>
    </xdr:from>
    <xdr:to>
      <xdr:col>15</xdr:col>
      <xdr:colOff>85725</xdr:colOff>
      <xdr:row>40</xdr:row>
      <xdr:rowOff>9525</xdr:rowOff>
    </xdr:to>
    <xdr:sp macro="" textlink="">
      <xdr:nvSpPr>
        <xdr:cNvPr id="14" name="Freeform 1"/>
        <xdr:cNvSpPr>
          <a:spLocks noChangeArrowheads="1"/>
        </xdr:cNvSpPr>
      </xdr:nvSpPr>
      <xdr:spPr bwMode="auto">
        <a:xfrm>
          <a:off x="847725" y="643890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37</xdr:row>
      <xdr:rowOff>0</xdr:rowOff>
    </xdr:from>
    <xdr:to>
      <xdr:col>35</xdr:col>
      <xdr:colOff>85725</xdr:colOff>
      <xdr:row>40</xdr:row>
      <xdr:rowOff>9525</xdr:rowOff>
    </xdr:to>
    <xdr:sp macro="" textlink="">
      <xdr:nvSpPr>
        <xdr:cNvPr id="15" name="Freeform 2"/>
        <xdr:cNvSpPr>
          <a:spLocks noChangeArrowheads="1"/>
        </xdr:cNvSpPr>
      </xdr:nvSpPr>
      <xdr:spPr bwMode="auto">
        <a:xfrm>
          <a:off x="4086225" y="643890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31</xdr:row>
      <xdr:rowOff>161925</xdr:rowOff>
    </xdr:from>
    <xdr:to>
      <xdr:col>30</xdr:col>
      <xdr:colOff>85725</xdr:colOff>
      <xdr:row>36</xdr:row>
      <xdr:rowOff>171450</xdr:rowOff>
    </xdr:to>
    <xdr:sp macro="" textlink="">
      <xdr:nvSpPr>
        <xdr:cNvPr id="16" name="Freeform 3"/>
        <xdr:cNvSpPr>
          <a:spLocks noChangeArrowheads="1"/>
        </xdr:cNvSpPr>
      </xdr:nvSpPr>
      <xdr:spPr bwMode="auto">
        <a:xfrm>
          <a:off x="1666875" y="5572125"/>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30</xdr:row>
      <xdr:rowOff>171450</xdr:rowOff>
    </xdr:from>
    <xdr:to>
      <xdr:col>20</xdr:col>
      <xdr:colOff>85725</xdr:colOff>
      <xdr:row>31</xdr:row>
      <xdr:rowOff>161925</xdr:rowOff>
    </xdr:to>
    <xdr:sp macro="" textlink="">
      <xdr:nvSpPr>
        <xdr:cNvPr id="17" name="Line 7"/>
        <xdr:cNvSpPr>
          <a:spLocks noChangeShapeType="1"/>
        </xdr:cNvSpPr>
      </xdr:nvSpPr>
      <xdr:spPr bwMode="auto">
        <a:xfrm flipV="1">
          <a:off x="3286125" y="5410200"/>
          <a:ext cx="0" cy="161925"/>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36</xdr:row>
      <xdr:rowOff>0</xdr:rowOff>
    </xdr:from>
    <xdr:to>
      <xdr:col>29</xdr:col>
      <xdr:colOff>152400</xdr:colOff>
      <xdr:row>36</xdr:row>
      <xdr:rowOff>161925</xdr:rowOff>
    </xdr:to>
    <xdr:sp macro="" textlink="">
      <xdr:nvSpPr>
        <xdr:cNvPr id="18" name="Freeform 9"/>
        <xdr:cNvSpPr>
          <a:spLocks noChangeArrowheads="1"/>
        </xdr:cNvSpPr>
      </xdr:nvSpPr>
      <xdr:spPr bwMode="auto">
        <a:xfrm>
          <a:off x="1752600" y="6267450"/>
          <a:ext cx="3057525" cy="16192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35</xdr:row>
      <xdr:rowOff>66675</xdr:rowOff>
    </xdr:from>
    <xdr:to>
      <xdr:col>20</xdr:col>
      <xdr:colOff>85725</xdr:colOff>
      <xdr:row>35</xdr:row>
      <xdr:rowOff>161925</xdr:rowOff>
    </xdr:to>
    <xdr:sp macro="" textlink="">
      <xdr:nvSpPr>
        <xdr:cNvPr id="19" name="Line 10"/>
        <xdr:cNvSpPr>
          <a:spLocks noChangeShapeType="1"/>
        </xdr:cNvSpPr>
      </xdr:nvSpPr>
      <xdr:spPr bwMode="auto">
        <a:xfrm flipV="1">
          <a:off x="3286125" y="6162675"/>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76200</xdr:colOff>
      <xdr:row>45</xdr:row>
      <xdr:rowOff>19050</xdr:rowOff>
    </xdr:from>
    <xdr:to>
      <xdr:col>15</xdr:col>
      <xdr:colOff>85725</xdr:colOff>
      <xdr:row>48</xdr:row>
      <xdr:rowOff>28575</xdr:rowOff>
    </xdr:to>
    <xdr:sp macro="" textlink="">
      <xdr:nvSpPr>
        <xdr:cNvPr id="20" name="Freeform 4"/>
        <xdr:cNvSpPr>
          <a:spLocks noChangeArrowheads="1"/>
        </xdr:cNvSpPr>
      </xdr:nvSpPr>
      <xdr:spPr bwMode="auto">
        <a:xfrm flipV="1">
          <a:off x="847725" y="782955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85725</xdr:colOff>
      <xdr:row>45</xdr:row>
      <xdr:rowOff>19050</xdr:rowOff>
    </xdr:from>
    <xdr:to>
      <xdr:col>35</xdr:col>
      <xdr:colOff>95250</xdr:colOff>
      <xdr:row>48</xdr:row>
      <xdr:rowOff>28575</xdr:rowOff>
    </xdr:to>
    <xdr:sp macro="" textlink="">
      <xdr:nvSpPr>
        <xdr:cNvPr id="21" name="Freeform 5"/>
        <xdr:cNvSpPr>
          <a:spLocks noChangeArrowheads="1"/>
        </xdr:cNvSpPr>
      </xdr:nvSpPr>
      <xdr:spPr bwMode="auto">
        <a:xfrm flipV="1">
          <a:off x="4095750" y="782955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48</xdr:row>
      <xdr:rowOff>19050</xdr:rowOff>
    </xdr:from>
    <xdr:to>
      <xdr:col>30</xdr:col>
      <xdr:colOff>85725</xdr:colOff>
      <xdr:row>53</xdr:row>
      <xdr:rowOff>28575</xdr:rowOff>
    </xdr:to>
    <xdr:sp macro="" textlink="">
      <xdr:nvSpPr>
        <xdr:cNvPr id="22" name="Freeform 6"/>
        <xdr:cNvSpPr>
          <a:spLocks noChangeArrowheads="1"/>
        </xdr:cNvSpPr>
      </xdr:nvSpPr>
      <xdr:spPr bwMode="auto">
        <a:xfrm flipV="1">
          <a:off x="1666875" y="8343900"/>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53</xdr:row>
      <xdr:rowOff>28575</xdr:rowOff>
    </xdr:from>
    <xdr:to>
      <xdr:col>20</xdr:col>
      <xdr:colOff>85725</xdr:colOff>
      <xdr:row>54</xdr:row>
      <xdr:rowOff>28575</xdr:rowOff>
    </xdr:to>
    <xdr:sp macro="" textlink="">
      <xdr:nvSpPr>
        <xdr:cNvPr id="23" name="Line 8"/>
        <xdr:cNvSpPr>
          <a:spLocks noChangeShapeType="1"/>
        </xdr:cNvSpPr>
      </xdr:nvSpPr>
      <xdr:spPr bwMode="auto">
        <a:xfrm flipV="1">
          <a:off x="3286125" y="9210675"/>
          <a:ext cx="0" cy="17145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48</xdr:row>
      <xdr:rowOff>38100</xdr:rowOff>
    </xdr:from>
    <xdr:to>
      <xdr:col>30</xdr:col>
      <xdr:colOff>9525</xdr:colOff>
      <xdr:row>49</xdr:row>
      <xdr:rowOff>9525</xdr:rowOff>
    </xdr:to>
    <xdr:sp macro="" textlink="">
      <xdr:nvSpPr>
        <xdr:cNvPr id="24" name="Freeform 11"/>
        <xdr:cNvSpPr>
          <a:spLocks noChangeArrowheads="1"/>
        </xdr:cNvSpPr>
      </xdr:nvSpPr>
      <xdr:spPr bwMode="auto">
        <a:xfrm flipV="1">
          <a:off x="1752600" y="8362950"/>
          <a:ext cx="3076575" cy="142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49</xdr:row>
      <xdr:rowOff>9525</xdr:rowOff>
    </xdr:from>
    <xdr:to>
      <xdr:col>20</xdr:col>
      <xdr:colOff>85725</xdr:colOff>
      <xdr:row>49</xdr:row>
      <xdr:rowOff>104775</xdr:rowOff>
    </xdr:to>
    <xdr:sp macro="" textlink="">
      <xdr:nvSpPr>
        <xdr:cNvPr id="25" name="Line 12"/>
        <xdr:cNvSpPr>
          <a:spLocks noChangeShapeType="1"/>
        </xdr:cNvSpPr>
      </xdr:nvSpPr>
      <xdr:spPr bwMode="auto">
        <a:xfrm flipV="1">
          <a:off x="3286125" y="8505825"/>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76200</xdr:colOff>
      <xdr:row>8</xdr:row>
      <xdr:rowOff>0</xdr:rowOff>
    </xdr:from>
    <xdr:to>
      <xdr:col>15</xdr:col>
      <xdr:colOff>85725</xdr:colOff>
      <xdr:row>11</xdr:row>
      <xdr:rowOff>9525</xdr:rowOff>
    </xdr:to>
    <xdr:sp macro="" textlink="">
      <xdr:nvSpPr>
        <xdr:cNvPr id="2" name="Freeform 1"/>
        <xdr:cNvSpPr>
          <a:spLocks noChangeArrowheads="1"/>
        </xdr:cNvSpPr>
      </xdr:nvSpPr>
      <xdr:spPr bwMode="auto">
        <a:xfrm>
          <a:off x="847725" y="141922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xdr:row>
      <xdr:rowOff>0</xdr:rowOff>
    </xdr:from>
    <xdr:to>
      <xdr:col>35</xdr:col>
      <xdr:colOff>85725</xdr:colOff>
      <xdr:row>11</xdr:row>
      <xdr:rowOff>9525</xdr:rowOff>
    </xdr:to>
    <xdr:sp macro="" textlink="">
      <xdr:nvSpPr>
        <xdr:cNvPr id="3" name="Freeform 2"/>
        <xdr:cNvSpPr>
          <a:spLocks noChangeArrowheads="1"/>
        </xdr:cNvSpPr>
      </xdr:nvSpPr>
      <xdr:spPr bwMode="auto">
        <a:xfrm>
          <a:off x="4086225" y="141922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2</xdr:row>
      <xdr:rowOff>161925</xdr:rowOff>
    </xdr:from>
    <xdr:to>
      <xdr:col>30</xdr:col>
      <xdr:colOff>85725</xdr:colOff>
      <xdr:row>7</xdr:row>
      <xdr:rowOff>171450</xdr:rowOff>
    </xdr:to>
    <xdr:sp macro="" textlink="">
      <xdr:nvSpPr>
        <xdr:cNvPr id="4" name="Freeform 3"/>
        <xdr:cNvSpPr>
          <a:spLocks noChangeArrowheads="1"/>
        </xdr:cNvSpPr>
      </xdr:nvSpPr>
      <xdr:spPr bwMode="auto">
        <a:xfrm>
          <a:off x="1666875" y="552450"/>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1</xdr:row>
      <xdr:rowOff>171450</xdr:rowOff>
    </xdr:from>
    <xdr:to>
      <xdr:col>20</xdr:col>
      <xdr:colOff>85725</xdr:colOff>
      <xdr:row>2</xdr:row>
      <xdr:rowOff>161925</xdr:rowOff>
    </xdr:to>
    <xdr:sp macro="" textlink="">
      <xdr:nvSpPr>
        <xdr:cNvPr id="5" name="Line 7"/>
        <xdr:cNvSpPr>
          <a:spLocks noChangeShapeType="1"/>
        </xdr:cNvSpPr>
      </xdr:nvSpPr>
      <xdr:spPr bwMode="auto">
        <a:xfrm flipV="1">
          <a:off x="3286125" y="390525"/>
          <a:ext cx="0" cy="161925"/>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xdr:row>
      <xdr:rowOff>0</xdr:rowOff>
    </xdr:from>
    <xdr:to>
      <xdr:col>29</xdr:col>
      <xdr:colOff>152400</xdr:colOff>
      <xdr:row>7</xdr:row>
      <xdr:rowOff>161925</xdr:rowOff>
    </xdr:to>
    <xdr:sp macro="" textlink="">
      <xdr:nvSpPr>
        <xdr:cNvPr id="6" name="Freeform 9"/>
        <xdr:cNvSpPr>
          <a:spLocks noChangeArrowheads="1"/>
        </xdr:cNvSpPr>
      </xdr:nvSpPr>
      <xdr:spPr bwMode="auto">
        <a:xfrm>
          <a:off x="1752600" y="1247775"/>
          <a:ext cx="3057525" cy="16192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6</xdr:row>
      <xdr:rowOff>66675</xdr:rowOff>
    </xdr:from>
    <xdr:to>
      <xdr:col>20</xdr:col>
      <xdr:colOff>85725</xdr:colOff>
      <xdr:row>6</xdr:row>
      <xdr:rowOff>161925</xdr:rowOff>
    </xdr:to>
    <xdr:sp macro="" textlink="">
      <xdr:nvSpPr>
        <xdr:cNvPr id="7" name="Line 10"/>
        <xdr:cNvSpPr>
          <a:spLocks noChangeShapeType="1"/>
        </xdr:cNvSpPr>
      </xdr:nvSpPr>
      <xdr:spPr bwMode="auto">
        <a:xfrm flipV="1">
          <a:off x="3286125" y="1143000"/>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76200</xdr:colOff>
      <xdr:row>37</xdr:row>
      <xdr:rowOff>0</xdr:rowOff>
    </xdr:from>
    <xdr:to>
      <xdr:col>15</xdr:col>
      <xdr:colOff>85725</xdr:colOff>
      <xdr:row>40</xdr:row>
      <xdr:rowOff>9525</xdr:rowOff>
    </xdr:to>
    <xdr:sp macro="" textlink="">
      <xdr:nvSpPr>
        <xdr:cNvPr id="8" name="Freeform 1"/>
        <xdr:cNvSpPr>
          <a:spLocks noChangeArrowheads="1"/>
        </xdr:cNvSpPr>
      </xdr:nvSpPr>
      <xdr:spPr bwMode="auto">
        <a:xfrm>
          <a:off x="847725" y="643890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37</xdr:row>
      <xdr:rowOff>0</xdr:rowOff>
    </xdr:from>
    <xdr:to>
      <xdr:col>35</xdr:col>
      <xdr:colOff>85725</xdr:colOff>
      <xdr:row>40</xdr:row>
      <xdr:rowOff>9525</xdr:rowOff>
    </xdr:to>
    <xdr:sp macro="" textlink="">
      <xdr:nvSpPr>
        <xdr:cNvPr id="9" name="Freeform 2"/>
        <xdr:cNvSpPr>
          <a:spLocks noChangeArrowheads="1"/>
        </xdr:cNvSpPr>
      </xdr:nvSpPr>
      <xdr:spPr bwMode="auto">
        <a:xfrm>
          <a:off x="4086225" y="643890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31</xdr:row>
      <xdr:rowOff>161925</xdr:rowOff>
    </xdr:from>
    <xdr:to>
      <xdr:col>30</xdr:col>
      <xdr:colOff>85725</xdr:colOff>
      <xdr:row>36</xdr:row>
      <xdr:rowOff>171450</xdr:rowOff>
    </xdr:to>
    <xdr:sp macro="" textlink="">
      <xdr:nvSpPr>
        <xdr:cNvPr id="10" name="Freeform 3"/>
        <xdr:cNvSpPr>
          <a:spLocks noChangeArrowheads="1"/>
        </xdr:cNvSpPr>
      </xdr:nvSpPr>
      <xdr:spPr bwMode="auto">
        <a:xfrm>
          <a:off x="1666875" y="5572125"/>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30</xdr:row>
      <xdr:rowOff>171450</xdr:rowOff>
    </xdr:from>
    <xdr:to>
      <xdr:col>20</xdr:col>
      <xdr:colOff>85725</xdr:colOff>
      <xdr:row>31</xdr:row>
      <xdr:rowOff>161925</xdr:rowOff>
    </xdr:to>
    <xdr:sp macro="" textlink="">
      <xdr:nvSpPr>
        <xdr:cNvPr id="11" name="Line 7"/>
        <xdr:cNvSpPr>
          <a:spLocks noChangeShapeType="1"/>
        </xdr:cNvSpPr>
      </xdr:nvSpPr>
      <xdr:spPr bwMode="auto">
        <a:xfrm flipV="1">
          <a:off x="3286125" y="5410200"/>
          <a:ext cx="0" cy="161925"/>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36</xdr:row>
      <xdr:rowOff>0</xdr:rowOff>
    </xdr:from>
    <xdr:to>
      <xdr:col>29</xdr:col>
      <xdr:colOff>152400</xdr:colOff>
      <xdr:row>36</xdr:row>
      <xdr:rowOff>161925</xdr:rowOff>
    </xdr:to>
    <xdr:sp macro="" textlink="">
      <xdr:nvSpPr>
        <xdr:cNvPr id="12" name="Freeform 9"/>
        <xdr:cNvSpPr>
          <a:spLocks noChangeArrowheads="1"/>
        </xdr:cNvSpPr>
      </xdr:nvSpPr>
      <xdr:spPr bwMode="auto">
        <a:xfrm>
          <a:off x="1752600" y="6267450"/>
          <a:ext cx="3057525" cy="16192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35</xdr:row>
      <xdr:rowOff>66675</xdr:rowOff>
    </xdr:from>
    <xdr:to>
      <xdr:col>20</xdr:col>
      <xdr:colOff>85725</xdr:colOff>
      <xdr:row>35</xdr:row>
      <xdr:rowOff>161925</xdr:rowOff>
    </xdr:to>
    <xdr:sp macro="" textlink="">
      <xdr:nvSpPr>
        <xdr:cNvPr id="13" name="Line 10"/>
        <xdr:cNvSpPr>
          <a:spLocks noChangeShapeType="1"/>
        </xdr:cNvSpPr>
      </xdr:nvSpPr>
      <xdr:spPr bwMode="auto">
        <a:xfrm flipV="1">
          <a:off x="3286125" y="6162675"/>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76200</xdr:colOff>
      <xdr:row>45</xdr:row>
      <xdr:rowOff>19050</xdr:rowOff>
    </xdr:from>
    <xdr:to>
      <xdr:col>15</xdr:col>
      <xdr:colOff>85725</xdr:colOff>
      <xdr:row>48</xdr:row>
      <xdr:rowOff>28575</xdr:rowOff>
    </xdr:to>
    <xdr:sp macro="" textlink="">
      <xdr:nvSpPr>
        <xdr:cNvPr id="14" name="Freeform 4"/>
        <xdr:cNvSpPr>
          <a:spLocks noChangeArrowheads="1"/>
        </xdr:cNvSpPr>
      </xdr:nvSpPr>
      <xdr:spPr bwMode="auto">
        <a:xfrm flipV="1">
          <a:off x="847725" y="782955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85725</xdr:colOff>
      <xdr:row>45</xdr:row>
      <xdr:rowOff>19050</xdr:rowOff>
    </xdr:from>
    <xdr:to>
      <xdr:col>35</xdr:col>
      <xdr:colOff>95250</xdr:colOff>
      <xdr:row>48</xdr:row>
      <xdr:rowOff>28575</xdr:rowOff>
    </xdr:to>
    <xdr:sp macro="" textlink="">
      <xdr:nvSpPr>
        <xdr:cNvPr id="15" name="Freeform 5"/>
        <xdr:cNvSpPr>
          <a:spLocks noChangeArrowheads="1"/>
        </xdr:cNvSpPr>
      </xdr:nvSpPr>
      <xdr:spPr bwMode="auto">
        <a:xfrm flipV="1">
          <a:off x="4095750" y="7829550"/>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48</xdr:row>
      <xdr:rowOff>19050</xdr:rowOff>
    </xdr:from>
    <xdr:to>
      <xdr:col>30</xdr:col>
      <xdr:colOff>85725</xdr:colOff>
      <xdr:row>53</xdr:row>
      <xdr:rowOff>28575</xdr:rowOff>
    </xdr:to>
    <xdr:sp macro="" textlink="">
      <xdr:nvSpPr>
        <xdr:cNvPr id="16" name="Freeform 6"/>
        <xdr:cNvSpPr>
          <a:spLocks noChangeArrowheads="1"/>
        </xdr:cNvSpPr>
      </xdr:nvSpPr>
      <xdr:spPr bwMode="auto">
        <a:xfrm flipV="1">
          <a:off x="1666875" y="8343900"/>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53</xdr:row>
      <xdr:rowOff>28575</xdr:rowOff>
    </xdr:from>
    <xdr:to>
      <xdr:col>20</xdr:col>
      <xdr:colOff>85725</xdr:colOff>
      <xdr:row>54</xdr:row>
      <xdr:rowOff>28575</xdr:rowOff>
    </xdr:to>
    <xdr:sp macro="" textlink="">
      <xdr:nvSpPr>
        <xdr:cNvPr id="17" name="Line 8"/>
        <xdr:cNvSpPr>
          <a:spLocks noChangeShapeType="1"/>
        </xdr:cNvSpPr>
      </xdr:nvSpPr>
      <xdr:spPr bwMode="auto">
        <a:xfrm flipV="1">
          <a:off x="3286125" y="9210675"/>
          <a:ext cx="0" cy="17145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48</xdr:row>
      <xdr:rowOff>38100</xdr:rowOff>
    </xdr:from>
    <xdr:to>
      <xdr:col>30</xdr:col>
      <xdr:colOff>9525</xdr:colOff>
      <xdr:row>49</xdr:row>
      <xdr:rowOff>9525</xdr:rowOff>
    </xdr:to>
    <xdr:sp macro="" textlink="">
      <xdr:nvSpPr>
        <xdr:cNvPr id="18" name="Freeform 11"/>
        <xdr:cNvSpPr>
          <a:spLocks noChangeArrowheads="1"/>
        </xdr:cNvSpPr>
      </xdr:nvSpPr>
      <xdr:spPr bwMode="auto">
        <a:xfrm flipV="1">
          <a:off x="1752600" y="8362950"/>
          <a:ext cx="3076575" cy="142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49</xdr:row>
      <xdr:rowOff>9525</xdr:rowOff>
    </xdr:from>
    <xdr:to>
      <xdr:col>20</xdr:col>
      <xdr:colOff>85725</xdr:colOff>
      <xdr:row>49</xdr:row>
      <xdr:rowOff>104775</xdr:rowOff>
    </xdr:to>
    <xdr:sp macro="" textlink="">
      <xdr:nvSpPr>
        <xdr:cNvPr id="19" name="Line 12"/>
        <xdr:cNvSpPr>
          <a:spLocks noChangeShapeType="1"/>
        </xdr:cNvSpPr>
      </xdr:nvSpPr>
      <xdr:spPr bwMode="auto">
        <a:xfrm flipV="1">
          <a:off x="3286125" y="8505825"/>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twoCellAnchor>
    <xdr:from>
      <xdr:col>5</xdr:col>
      <xdr:colOff>76200</xdr:colOff>
      <xdr:row>16</xdr:row>
      <xdr:rowOff>19050</xdr:rowOff>
    </xdr:from>
    <xdr:to>
      <xdr:col>15</xdr:col>
      <xdr:colOff>85725</xdr:colOff>
      <xdr:row>19</xdr:row>
      <xdr:rowOff>28575</xdr:rowOff>
    </xdr:to>
    <xdr:sp macro="" textlink="">
      <xdr:nvSpPr>
        <xdr:cNvPr id="20" name="Freeform 4"/>
        <xdr:cNvSpPr>
          <a:spLocks noChangeArrowheads="1"/>
        </xdr:cNvSpPr>
      </xdr:nvSpPr>
      <xdr:spPr bwMode="auto">
        <a:xfrm flipV="1">
          <a:off x="847725" y="280987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85725</xdr:colOff>
      <xdr:row>16</xdr:row>
      <xdr:rowOff>19050</xdr:rowOff>
    </xdr:from>
    <xdr:to>
      <xdr:col>35</xdr:col>
      <xdr:colOff>95250</xdr:colOff>
      <xdr:row>19</xdr:row>
      <xdr:rowOff>28575</xdr:rowOff>
    </xdr:to>
    <xdr:sp macro="" textlink="">
      <xdr:nvSpPr>
        <xdr:cNvPr id="21" name="Freeform 5"/>
        <xdr:cNvSpPr>
          <a:spLocks noChangeArrowheads="1"/>
        </xdr:cNvSpPr>
      </xdr:nvSpPr>
      <xdr:spPr bwMode="auto">
        <a:xfrm flipV="1">
          <a:off x="4095750" y="2809875"/>
          <a:ext cx="1628775" cy="523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19</xdr:row>
      <xdr:rowOff>19050</xdr:rowOff>
    </xdr:from>
    <xdr:to>
      <xdr:col>30</xdr:col>
      <xdr:colOff>85725</xdr:colOff>
      <xdr:row>24</xdr:row>
      <xdr:rowOff>28575</xdr:rowOff>
    </xdr:to>
    <xdr:sp macro="" textlink="">
      <xdr:nvSpPr>
        <xdr:cNvPr id="22" name="Freeform 6"/>
        <xdr:cNvSpPr>
          <a:spLocks noChangeArrowheads="1"/>
        </xdr:cNvSpPr>
      </xdr:nvSpPr>
      <xdr:spPr bwMode="auto">
        <a:xfrm flipV="1">
          <a:off x="1666875" y="3324225"/>
          <a:ext cx="3238500" cy="8667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24</xdr:row>
      <xdr:rowOff>28575</xdr:rowOff>
    </xdr:from>
    <xdr:to>
      <xdr:col>20</xdr:col>
      <xdr:colOff>85725</xdr:colOff>
      <xdr:row>25</xdr:row>
      <xdr:rowOff>28575</xdr:rowOff>
    </xdr:to>
    <xdr:sp macro="" textlink="">
      <xdr:nvSpPr>
        <xdr:cNvPr id="23" name="Line 8"/>
        <xdr:cNvSpPr>
          <a:spLocks noChangeShapeType="1"/>
        </xdr:cNvSpPr>
      </xdr:nvSpPr>
      <xdr:spPr bwMode="auto">
        <a:xfrm flipV="1">
          <a:off x="3286125" y="4191000"/>
          <a:ext cx="0" cy="171450"/>
        </a:xfrm>
        <a:prstGeom prst="line">
          <a:avLst/>
        </a:prstGeom>
        <a:noFill/>
        <a:ln w="9360">
          <a:solidFill>
            <a:srgbClr val="000000"/>
          </a:solidFill>
          <a:miter lim="800000"/>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19</xdr:row>
      <xdr:rowOff>38100</xdr:rowOff>
    </xdr:from>
    <xdr:to>
      <xdr:col>30</xdr:col>
      <xdr:colOff>9525</xdr:colOff>
      <xdr:row>20</xdr:row>
      <xdr:rowOff>9525</xdr:rowOff>
    </xdr:to>
    <xdr:sp macro="" textlink="">
      <xdr:nvSpPr>
        <xdr:cNvPr id="24" name="Freeform 11"/>
        <xdr:cNvSpPr>
          <a:spLocks noChangeArrowheads="1"/>
        </xdr:cNvSpPr>
      </xdr:nvSpPr>
      <xdr:spPr bwMode="auto">
        <a:xfrm flipV="1">
          <a:off x="1752600" y="3343275"/>
          <a:ext cx="3076575" cy="142875"/>
        </a:xfrm>
        <a:custGeom>
          <a:avLst/>
          <a:gdLst>
            <a:gd name="T0" fmla="*/ 0 w 171"/>
            <a:gd name="T1" fmla="*/ 2147483647 h 55"/>
            <a:gd name="T2" fmla="*/ 0 w 171"/>
            <a:gd name="T3" fmla="*/ 0 h 55"/>
            <a:gd name="T4" fmla="*/ 2147483647 w 171"/>
            <a:gd name="T5" fmla="*/ 0 h 55"/>
            <a:gd name="T6" fmla="*/ 2147483647 w 171"/>
            <a:gd name="T7" fmla="*/ 2147483647 h 55"/>
            <a:gd name="T8" fmla="*/ 0 60000 65536"/>
            <a:gd name="T9" fmla="*/ 0 60000 65536"/>
            <a:gd name="T10" fmla="*/ 0 60000 65536"/>
            <a:gd name="T11" fmla="*/ 0 60000 65536"/>
            <a:gd name="T12" fmla="*/ 0 w 171"/>
            <a:gd name="T13" fmla="*/ 0 h 55"/>
            <a:gd name="T14" fmla="*/ 171 w 171"/>
            <a:gd name="T15" fmla="*/ 55 h 55"/>
          </a:gdLst>
          <a:ahLst/>
          <a:cxnLst>
            <a:cxn ang="T8">
              <a:pos x="T0" y="T1"/>
            </a:cxn>
            <a:cxn ang="T9">
              <a:pos x="T2" y="T3"/>
            </a:cxn>
            <a:cxn ang="T10">
              <a:pos x="T4" y="T5"/>
            </a:cxn>
            <a:cxn ang="T11">
              <a:pos x="T6" y="T7"/>
            </a:cxn>
          </a:cxnLst>
          <a:rect l="T12" t="T13" r="T14" b="T15"/>
          <a:pathLst>
            <a:path w="171" h="55">
              <a:moveTo>
                <a:pt x="0" y="54"/>
              </a:moveTo>
              <a:lnTo>
                <a:pt x="0" y="0"/>
              </a:lnTo>
              <a:lnTo>
                <a:pt x="171" y="0"/>
              </a:lnTo>
              <a:lnTo>
                <a:pt x="171" y="55"/>
              </a:lnTo>
            </a:path>
          </a:pathLst>
        </a:custGeom>
        <a:noFill/>
        <a:ln w="9360">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85725</xdr:colOff>
      <xdr:row>20</xdr:row>
      <xdr:rowOff>9525</xdr:rowOff>
    </xdr:from>
    <xdr:to>
      <xdr:col>20</xdr:col>
      <xdr:colOff>85725</xdr:colOff>
      <xdr:row>20</xdr:row>
      <xdr:rowOff>104775</xdr:rowOff>
    </xdr:to>
    <xdr:sp macro="" textlink="">
      <xdr:nvSpPr>
        <xdr:cNvPr id="25" name="Line 12"/>
        <xdr:cNvSpPr>
          <a:spLocks noChangeShapeType="1"/>
        </xdr:cNvSpPr>
      </xdr:nvSpPr>
      <xdr:spPr bwMode="auto">
        <a:xfrm flipV="1">
          <a:off x="3286125" y="3486150"/>
          <a:ext cx="0" cy="95250"/>
        </a:xfrm>
        <a:prstGeom prst="line">
          <a:avLst/>
        </a:prstGeom>
        <a:noFill/>
        <a:ln w="9360">
          <a:solidFill>
            <a:srgbClr val="000000"/>
          </a:solidFill>
          <a:prstDash val="sysDot"/>
          <a:miter lim="800000"/>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19</xdr:row>
      <xdr:rowOff>142875</xdr:rowOff>
    </xdr:from>
    <xdr:to>
      <xdr:col>8</xdr:col>
      <xdr:colOff>495300</xdr:colOff>
      <xdr:row>44</xdr:row>
      <xdr:rowOff>104775</xdr:rowOff>
    </xdr:to>
    <xdr:pic>
      <xdr:nvPicPr>
        <xdr:cNvPr id="7240"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9004" t="30078" r="9863" b="11848"/>
        <a:stretch>
          <a:fillRect/>
        </a:stretch>
      </xdr:blipFill>
      <xdr:spPr bwMode="auto">
        <a:xfrm>
          <a:off x="19050" y="3400425"/>
          <a:ext cx="59626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38100</xdr:colOff>
      <xdr:row>4</xdr:row>
      <xdr:rowOff>28575</xdr:rowOff>
    </xdr:from>
    <xdr:to>
      <xdr:col>4</xdr:col>
      <xdr:colOff>381000</xdr:colOff>
      <xdr:row>17</xdr:row>
      <xdr:rowOff>9525</xdr:rowOff>
    </xdr:to>
    <xdr:sp macro="" textlink="">
      <xdr:nvSpPr>
        <xdr:cNvPr id="7241" name="AutoShape 16"/>
        <xdr:cNvSpPr>
          <a:spLocks noChangeArrowheads="1"/>
        </xdr:cNvSpPr>
      </xdr:nvSpPr>
      <xdr:spPr bwMode="auto">
        <a:xfrm>
          <a:off x="38100" y="714375"/>
          <a:ext cx="3086100" cy="2209800"/>
        </a:xfrm>
        <a:prstGeom prst="wedgeRectCallout">
          <a:avLst>
            <a:gd name="adj1" fmla="val -15431"/>
            <a:gd name="adj2" fmla="val 105602"/>
          </a:avLst>
        </a:prstGeom>
        <a:solidFill>
          <a:srgbClr val="FFFFFF"/>
        </a:solidFill>
        <a:ln w="9525">
          <a:solidFill>
            <a:srgbClr val="000000"/>
          </a:solidFill>
          <a:miter lim="800000"/>
          <a:headEnd/>
          <a:tailEnd/>
        </a:ln>
      </xdr:spPr>
    </xdr:sp>
    <xdr:clientData/>
  </xdr:twoCellAnchor>
  <xdr:twoCellAnchor>
    <xdr:from>
      <xdr:col>2</xdr:col>
      <xdr:colOff>485775</xdr:colOff>
      <xdr:row>0</xdr:row>
      <xdr:rowOff>76200</xdr:rowOff>
    </xdr:from>
    <xdr:to>
      <xdr:col>6</xdr:col>
      <xdr:colOff>76200</xdr:colOff>
      <xdr:row>2</xdr:row>
      <xdr:rowOff>142875</xdr:rowOff>
    </xdr:to>
    <xdr:sp macro="" textlink="">
      <xdr:nvSpPr>
        <xdr:cNvPr id="4" name="Text Box 2"/>
        <xdr:cNvSpPr txBox="1">
          <a:spLocks noChangeArrowheads="1"/>
        </xdr:cNvSpPr>
      </xdr:nvSpPr>
      <xdr:spPr bwMode="auto">
        <a:xfrm>
          <a:off x="1857375" y="76200"/>
          <a:ext cx="2333625" cy="409575"/>
        </a:xfrm>
        <a:prstGeom prst="rect">
          <a:avLst/>
        </a:prstGeom>
        <a:noFill/>
        <a:ln w="9525">
          <a:noFill/>
          <a:miter lim="800000"/>
          <a:headEnd/>
          <a:tailEnd/>
        </a:ln>
      </xdr:spPr>
      <xdr:txBody>
        <a:bodyPr vertOverflow="clip" wrap="square" lIns="91440" tIns="45720" rIns="91440" bIns="45720" anchor="t" upright="1"/>
        <a:lstStyle/>
        <a:p>
          <a:pPr algn="ctr" rtl="0">
            <a:lnSpc>
              <a:spcPts val="2100"/>
            </a:lnSpc>
            <a:defRPr sz="1000"/>
          </a:pPr>
          <a:r>
            <a:rPr lang="ja-JP" altLang="en-US" sz="2000" b="0" i="0" u="none" strike="noStrike" baseline="0">
              <a:solidFill>
                <a:srgbClr val="000000"/>
              </a:solidFill>
              <a:latin typeface="ＭＳ ゴシック"/>
              <a:ea typeface="ＭＳ ゴシック"/>
            </a:rPr>
            <a:t>大会会場概略図</a:t>
          </a:r>
          <a:endParaRPr lang="ja-JP" altLang="en-US" sz="2200" b="0" i="0" u="none" strike="noStrike" baseline="0">
            <a:solidFill>
              <a:srgbClr val="000000"/>
            </a:solidFill>
            <a:latin typeface="ＭＳ ゴシック"/>
            <a:ea typeface="ＭＳ ゴシック"/>
          </a:endParaRPr>
        </a:p>
        <a:p>
          <a:pPr algn="ctr" rtl="0">
            <a:lnSpc>
              <a:spcPts val="2200"/>
            </a:lnSpc>
            <a:defRPr sz="1000"/>
          </a:pPr>
          <a:endParaRPr lang="ja-JP" altLang="en-US" sz="2200" b="0" i="0" u="none" strike="noStrike" baseline="0">
            <a:solidFill>
              <a:srgbClr val="000000"/>
            </a:solidFill>
            <a:latin typeface="ＭＳ ゴシック"/>
            <a:ea typeface="ＭＳ ゴシック"/>
          </a:endParaRPr>
        </a:p>
      </xdr:txBody>
    </xdr:sp>
    <xdr:clientData/>
  </xdr:twoCellAnchor>
  <xdr:twoCellAnchor>
    <xdr:from>
      <xdr:col>4</xdr:col>
      <xdr:colOff>647700</xdr:colOff>
      <xdr:row>4</xdr:row>
      <xdr:rowOff>19050</xdr:rowOff>
    </xdr:from>
    <xdr:to>
      <xdr:col>8</xdr:col>
      <xdr:colOff>457200</xdr:colOff>
      <xdr:row>19</xdr:row>
      <xdr:rowOff>28575</xdr:rowOff>
    </xdr:to>
    <xdr:sp macro="" textlink="">
      <xdr:nvSpPr>
        <xdr:cNvPr id="7243" name="AutoShape 4"/>
        <xdr:cNvSpPr>
          <a:spLocks noChangeArrowheads="1"/>
        </xdr:cNvSpPr>
      </xdr:nvSpPr>
      <xdr:spPr bwMode="auto">
        <a:xfrm>
          <a:off x="3390900" y="704850"/>
          <a:ext cx="2552700" cy="2581275"/>
        </a:xfrm>
        <a:prstGeom prst="wedgeRectCallout">
          <a:avLst>
            <a:gd name="adj1" fmla="val -27986"/>
            <a:gd name="adj2" fmla="val 55167"/>
          </a:avLst>
        </a:prstGeom>
        <a:solidFill>
          <a:srgbClr val="FFFFFF"/>
        </a:solidFill>
        <a:ln w="9525">
          <a:solidFill>
            <a:srgbClr val="000000"/>
          </a:solidFill>
          <a:miter lim="800000"/>
          <a:headEnd/>
          <a:tailEnd/>
        </a:ln>
      </xdr:spPr>
    </xdr:sp>
    <xdr:clientData/>
  </xdr:twoCellAnchor>
  <xdr:twoCellAnchor>
    <xdr:from>
      <xdr:col>5</xdr:col>
      <xdr:colOff>314325</xdr:colOff>
      <xdr:row>7</xdr:row>
      <xdr:rowOff>47625</xdr:rowOff>
    </xdr:from>
    <xdr:to>
      <xdr:col>6</xdr:col>
      <xdr:colOff>219075</xdr:colOff>
      <xdr:row>8</xdr:row>
      <xdr:rowOff>152400</xdr:rowOff>
    </xdr:to>
    <xdr:sp macro="" textlink="">
      <xdr:nvSpPr>
        <xdr:cNvPr id="6" name="Text Box 32"/>
        <xdr:cNvSpPr txBox="1">
          <a:spLocks noChangeArrowheads="1"/>
        </xdr:cNvSpPr>
      </xdr:nvSpPr>
      <xdr:spPr bwMode="auto">
        <a:xfrm>
          <a:off x="3743325" y="1247775"/>
          <a:ext cx="590550" cy="2762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管理棟</a:t>
          </a:r>
        </a:p>
      </xdr:txBody>
    </xdr:sp>
    <xdr:clientData/>
  </xdr:twoCellAnchor>
  <xdr:twoCellAnchor>
    <xdr:from>
      <xdr:col>1</xdr:col>
      <xdr:colOff>285750</xdr:colOff>
      <xdr:row>51</xdr:row>
      <xdr:rowOff>123825</xdr:rowOff>
    </xdr:from>
    <xdr:to>
      <xdr:col>1</xdr:col>
      <xdr:colOff>285750</xdr:colOff>
      <xdr:row>55</xdr:row>
      <xdr:rowOff>9525</xdr:rowOff>
    </xdr:to>
    <xdr:sp macro="" textlink="">
      <xdr:nvSpPr>
        <xdr:cNvPr id="7245" name="Line 92"/>
        <xdr:cNvSpPr>
          <a:spLocks noChangeShapeType="1"/>
        </xdr:cNvSpPr>
      </xdr:nvSpPr>
      <xdr:spPr bwMode="auto">
        <a:xfrm flipV="1">
          <a:off x="971550" y="8867775"/>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45</xdr:row>
      <xdr:rowOff>76200</xdr:rowOff>
    </xdr:from>
    <xdr:to>
      <xdr:col>8</xdr:col>
      <xdr:colOff>428625</xdr:colOff>
      <xdr:row>58</xdr:row>
      <xdr:rowOff>123825</xdr:rowOff>
    </xdr:to>
    <xdr:grpSp>
      <xdr:nvGrpSpPr>
        <xdr:cNvPr id="7246" name="Group 161"/>
        <xdr:cNvGrpSpPr>
          <a:grpSpLocks/>
        </xdr:cNvGrpSpPr>
      </xdr:nvGrpSpPr>
      <xdr:grpSpPr bwMode="auto">
        <a:xfrm>
          <a:off x="3048000" y="7791450"/>
          <a:ext cx="2867025" cy="2276475"/>
          <a:chOff x="320" y="818"/>
          <a:chExt cx="301" cy="239"/>
        </a:xfrm>
      </xdr:grpSpPr>
      <xdr:sp macro="" textlink="">
        <xdr:nvSpPr>
          <xdr:cNvPr id="7302" name="AutoShape 3"/>
          <xdr:cNvSpPr>
            <a:spLocks noChangeArrowheads="1"/>
          </xdr:cNvSpPr>
        </xdr:nvSpPr>
        <xdr:spPr bwMode="auto">
          <a:xfrm>
            <a:off x="320" y="818"/>
            <a:ext cx="301" cy="239"/>
          </a:xfrm>
          <a:prstGeom prst="wedgeRectCallout">
            <a:avLst>
              <a:gd name="adj1" fmla="val 8472"/>
              <a:gd name="adj2" fmla="val -52931"/>
            </a:avLst>
          </a:prstGeom>
          <a:solidFill>
            <a:srgbClr val="FFFFFF"/>
          </a:solidFill>
          <a:ln w="9525">
            <a:solidFill>
              <a:srgbClr val="000000"/>
            </a:solidFill>
            <a:miter lim="800000"/>
            <a:headEnd/>
            <a:tailEnd/>
          </a:ln>
        </xdr:spPr>
      </xdr:sp>
      <xdr:sp macro="" textlink="">
        <xdr:nvSpPr>
          <xdr:cNvPr id="10" name="Text Box 7"/>
          <xdr:cNvSpPr txBox="1">
            <a:spLocks noChangeArrowheads="1"/>
          </xdr:cNvSpPr>
        </xdr:nvSpPr>
        <xdr:spPr bwMode="auto">
          <a:xfrm>
            <a:off x="334" y="818"/>
            <a:ext cx="282" cy="48"/>
          </a:xfrm>
          <a:prstGeom prst="rect">
            <a:avLst/>
          </a:prstGeom>
          <a:noFill/>
          <a:ln w="9525">
            <a:noFill/>
            <a:miter lim="800000"/>
            <a:headEnd/>
            <a:tailEnd/>
          </a:ln>
        </xdr:spPr>
        <xdr:txBody>
          <a:bodyPr vertOverflow="clip" wrap="square" lIns="91440" tIns="45720" rIns="91440" bIns="45720" anchor="t" upright="1"/>
          <a:lstStyle/>
          <a:p>
            <a:pPr algn="ctr" rtl="0">
              <a:lnSpc>
                <a:spcPts val="1100"/>
              </a:lnSpc>
              <a:defRPr sz="1000"/>
            </a:pPr>
            <a:r>
              <a:rPr lang="en-US" altLang="ja-JP" sz="1100" b="0" i="0" u="none" strike="noStrike" baseline="0">
                <a:solidFill>
                  <a:srgbClr val="000000"/>
                </a:solidFill>
                <a:latin typeface="ＭＳ 明朝"/>
                <a:ea typeface="ＭＳ 明朝"/>
              </a:rPr>
              <a:t>【</a:t>
            </a:r>
            <a:r>
              <a:rPr lang="ja-JP" altLang="ja-JP" sz="1000" b="0" i="0" baseline="0">
                <a:effectLst/>
                <a:latin typeface="+mn-lt"/>
                <a:ea typeface="+mn-ea"/>
                <a:cs typeface="+mn-cs"/>
              </a:rPr>
              <a:t>海浜多目的広場</a:t>
            </a:r>
            <a:r>
              <a:rPr lang="en-US" altLang="ja-JP" sz="1100" b="0" i="0" u="none" strike="noStrike" baseline="0">
                <a:solidFill>
                  <a:srgbClr val="000000"/>
                </a:solidFill>
                <a:latin typeface="ＭＳ 明朝"/>
                <a:ea typeface="ＭＳ 明朝"/>
              </a:rPr>
              <a:t>】</a:t>
            </a:r>
          </a:p>
          <a:p>
            <a:pPr algn="ctr" rtl="0">
              <a:lnSpc>
                <a:spcPts val="1100"/>
              </a:lnSpc>
              <a:defRPr sz="1000"/>
            </a:pPr>
            <a:r>
              <a:rPr lang="ja-JP" altLang="en-US" sz="1100"/>
              <a:t>神栖市南浜１－３　</a:t>
            </a:r>
            <a:endParaRPr lang="ja-JP" altLang="en-US" sz="1100" b="0" i="0" u="none" strike="noStrike" baseline="0">
              <a:solidFill>
                <a:srgbClr val="000000"/>
              </a:solidFill>
              <a:latin typeface="Times New Roman"/>
              <a:cs typeface="Times New Roman"/>
            </a:endParaRPr>
          </a:p>
          <a:p>
            <a:pPr algn="ctr" rtl="0">
              <a:lnSpc>
                <a:spcPts val="1100"/>
              </a:lnSpc>
              <a:defRPr sz="1000"/>
            </a:pPr>
            <a:endParaRPr lang="ja-JP" altLang="en-US" sz="1100" b="0" i="0" u="none" strike="noStrike" baseline="0">
              <a:solidFill>
                <a:srgbClr val="000000"/>
              </a:solidFill>
              <a:latin typeface="Times New Roman"/>
              <a:cs typeface="Times New Roman"/>
            </a:endParaRPr>
          </a:p>
        </xdr:txBody>
      </xdr:sp>
      <xdr:sp macro="" textlink="">
        <xdr:nvSpPr>
          <xdr:cNvPr id="7304" name="Rectangle 20"/>
          <xdr:cNvSpPr>
            <a:spLocks noChangeArrowheads="1"/>
          </xdr:cNvSpPr>
        </xdr:nvSpPr>
        <xdr:spPr bwMode="auto">
          <a:xfrm>
            <a:off x="339" y="855"/>
            <a:ext cx="226" cy="145"/>
          </a:xfrm>
          <a:prstGeom prst="rect">
            <a:avLst/>
          </a:prstGeom>
          <a:solidFill>
            <a:srgbClr val="FFFFFF"/>
          </a:solidFill>
          <a:ln w="9525">
            <a:solidFill>
              <a:srgbClr val="000000"/>
            </a:solidFill>
            <a:miter lim="800000"/>
            <a:headEnd/>
            <a:tailEnd/>
          </a:ln>
        </xdr:spPr>
      </xdr:sp>
      <xdr:sp macro="" textlink="">
        <xdr:nvSpPr>
          <xdr:cNvPr id="12" name="Text Box 21"/>
          <xdr:cNvSpPr txBox="1">
            <a:spLocks noChangeArrowheads="1"/>
          </xdr:cNvSpPr>
        </xdr:nvSpPr>
        <xdr:spPr bwMode="auto">
          <a:xfrm>
            <a:off x="365" y="941"/>
            <a:ext cx="82" cy="41"/>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③ ｺｰﾄ</a:t>
            </a:r>
          </a:p>
        </xdr:txBody>
      </xdr:sp>
      <xdr:sp macro="" textlink="">
        <xdr:nvSpPr>
          <xdr:cNvPr id="13" name="Text Box 22"/>
          <xdr:cNvSpPr txBox="1">
            <a:spLocks noChangeArrowheads="1"/>
          </xdr:cNvSpPr>
        </xdr:nvSpPr>
        <xdr:spPr bwMode="auto">
          <a:xfrm>
            <a:off x="462" y="941"/>
            <a:ext cx="82" cy="41"/>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⑥ｺｰﾄ</a:t>
            </a:r>
          </a:p>
        </xdr:txBody>
      </xdr:sp>
      <xdr:sp macro="" textlink="">
        <xdr:nvSpPr>
          <xdr:cNvPr id="14" name="Text Box 23"/>
          <xdr:cNvSpPr txBox="1">
            <a:spLocks noChangeArrowheads="1"/>
          </xdr:cNvSpPr>
        </xdr:nvSpPr>
        <xdr:spPr bwMode="auto">
          <a:xfrm>
            <a:off x="365" y="882"/>
            <a:ext cx="82" cy="41"/>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④ ｺｰﾄ</a:t>
            </a:r>
          </a:p>
        </xdr:txBody>
      </xdr:sp>
      <xdr:sp macro="" textlink="">
        <xdr:nvSpPr>
          <xdr:cNvPr id="15" name="Text Box 24"/>
          <xdr:cNvSpPr txBox="1">
            <a:spLocks noChangeArrowheads="1"/>
          </xdr:cNvSpPr>
        </xdr:nvSpPr>
        <xdr:spPr bwMode="auto">
          <a:xfrm>
            <a:off x="462" y="882"/>
            <a:ext cx="82" cy="41"/>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⑤ ｺｰﾄ</a:t>
            </a:r>
          </a:p>
        </xdr:txBody>
      </xdr:sp>
      <xdr:sp macro="" textlink="">
        <xdr:nvSpPr>
          <xdr:cNvPr id="16" name="Text Box 25"/>
          <xdr:cNvSpPr txBox="1">
            <a:spLocks noChangeArrowheads="1"/>
          </xdr:cNvSpPr>
        </xdr:nvSpPr>
        <xdr:spPr bwMode="auto">
          <a:xfrm>
            <a:off x="446" y="1007"/>
            <a:ext cx="118" cy="41"/>
          </a:xfrm>
          <a:prstGeom prst="rect">
            <a:avLst/>
          </a:prstGeom>
          <a:solidFill>
            <a:srgbClr val="C0C0C0"/>
          </a:solid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駐車場</a:t>
            </a:r>
          </a:p>
        </xdr:txBody>
      </xdr:sp>
      <xdr:sp macro="" textlink="">
        <xdr:nvSpPr>
          <xdr:cNvPr id="17" name="Text Box 93"/>
          <xdr:cNvSpPr txBox="1">
            <a:spLocks noChangeArrowheads="1"/>
          </xdr:cNvSpPr>
        </xdr:nvSpPr>
        <xdr:spPr bwMode="auto">
          <a:xfrm>
            <a:off x="573" y="854"/>
            <a:ext cx="37" cy="193"/>
          </a:xfrm>
          <a:prstGeom prst="rect">
            <a:avLst/>
          </a:prstGeom>
          <a:solidFill>
            <a:srgbClr val="FFFF00"/>
          </a:solid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道</a:t>
            </a:r>
            <a:endParaRPr lang="en-US" altLang="ja-JP"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路</a:t>
            </a:r>
            <a:endParaRPr lang="en-US" altLang="ja-JP" sz="900" b="0" i="0" u="none" strike="noStrike" baseline="0">
              <a:solidFill>
                <a:srgbClr val="000000"/>
              </a:solidFill>
              <a:latin typeface="ＭＳ Ｐゴシック"/>
              <a:ea typeface="ＭＳ Ｐゴシック"/>
            </a:endParaRPr>
          </a:p>
          <a:p>
            <a:pPr algn="ctr" rtl="0">
              <a:lnSpc>
                <a:spcPts val="1100"/>
              </a:lnSpc>
              <a:defRPr sz="1000"/>
            </a:pPr>
            <a:endParaRPr lang="en-US" altLang="ja-JP"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駐</a:t>
            </a:r>
          </a:p>
          <a:p>
            <a:pPr algn="ctr" rtl="0">
              <a:lnSpc>
                <a:spcPts val="1100"/>
              </a:lnSpc>
              <a:defRPr sz="1000"/>
            </a:pPr>
            <a:r>
              <a:rPr lang="ja-JP" altLang="en-US" sz="900" b="0" i="0" u="none" strike="noStrike" baseline="0">
                <a:solidFill>
                  <a:srgbClr val="000000"/>
                </a:solidFill>
                <a:latin typeface="ＭＳ Ｐゴシック"/>
                <a:ea typeface="ＭＳ Ｐゴシック"/>
              </a:rPr>
              <a:t>車</a:t>
            </a:r>
          </a:p>
          <a:p>
            <a:pPr algn="ctr" rtl="0">
              <a:lnSpc>
                <a:spcPts val="1100"/>
              </a:lnSpc>
              <a:defRPr sz="1000"/>
            </a:pPr>
            <a:r>
              <a:rPr lang="ja-JP" altLang="en-US" sz="900" b="0" i="0" u="none" strike="noStrike" baseline="0">
                <a:solidFill>
                  <a:srgbClr val="000000"/>
                </a:solidFill>
                <a:latin typeface="ＭＳ Ｐゴシック"/>
                <a:ea typeface="ＭＳ Ｐゴシック"/>
              </a:rPr>
              <a:t>禁</a:t>
            </a:r>
          </a:p>
          <a:p>
            <a:pPr algn="ctr" rtl="0">
              <a:lnSpc>
                <a:spcPts val="1000"/>
              </a:lnSpc>
              <a:defRPr sz="1000"/>
            </a:pPr>
            <a:r>
              <a:rPr lang="ja-JP" altLang="en-US" sz="900" b="0" i="0" u="none" strike="noStrike" baseline="0">
                <a:solidFill>
                  <a:srgbClr val="000000"/>
                </a:solidFill>
                <a:latin typeface="ＭＳ Ｐゴシック"/>
                <a:ea typeface="ＭＳ Ｐゴシック"/>
              </a:rPr>
              <a:t>止</a:t>
            </a:r>
          </a:p>
        </xdr:txBody>
      </xdr:sp>
    </xdr:grpSp>
    <xdr:clientData/>
  </xdr:twoCellAnchor>
  <xdr:twoCellAnchor>
    <xdr:from>
      <xdr:col>0</xdr:col>
      <xdr:colOff>85725</xdr:colOff>
      <xdr:row>45</xdr:row>
      <xdr:rowOff>38100</xdr:rowOff>
    </xdr:from>
    <xdr:to>
      <xdr:col>4</xdr:col>
      <xdr:colOff>123825</xdr:colOff>
      <xdr:row>58</xdr:row>
      <xdr:rowOff>114300</xdr:rowOff>
    </xdr:to>
    <xdr:grpSp>
      <xdr:nvGrpSpPr>
        <xdr:cNvPr id="7247" name="Group 163"/>
        <xdr:cNvGrpSpPr>
          <a:grpSpLocks/>
        </xdr:cNvGrpSpPr>
      </xdr:nvGrpSpPr>
      <xdr:grpSpPr bwMode="auto">
        <a:xfrm>
          <a:off x="85725" y="7753350"/>
          <a:ext cx="2781300" cy="2305050"/>
          <a:chOff x="9" y="814"/>
          <a:chExt cx="292" cy="242"/>
        </a:xfrm>
      </xdr:grpSpPr>
      <xdr:sp macro="" textlink="">
        <xdr:nvSpPr>
          <xdr:cNvPr id="7296" name="AutoShape 5"/>
          <xdr:cNvSpPr>
            <a:spLocks noChangeArrowheads="1"/>
          </xdr:cNvSpPr>
        </xdr:nvSpPr>
        <xdr:spPr bwMode="auto">
          <a:xfrm>
            <a:off x="9" y="814"/>
            <a:ext cx="292" cy="242"/>
          </a:xfrm>
          <a:prstGeom prst="wedgeRectCallout">
            <a:avLst>
              <a:gd name="adj1" fmla="val 22602"/>
              <a:gd name="adj2" fmla="val -57167"/>
            </a:avLst>
          </a:prstGeom>
          <a:solidFill>
            <a:srgbClr val="FFFFFF"/>
          </a:solidFill>
          <a:ln w="9525">
            <a:solidFill>
              <a:srgbClr val="000000"/>
            </a:solidFill>
            <a:miter lim="800000"/>
            <a:headEnd/>
            <a:tailEnd/>
          </a:ln>
        </xdr:spPr>
      </xdr:sp>
      <xdr:sp macro="" textlink="">
        <xdr:nvSpPr>
          <xdr:cNvPr id="20" name="Text Box 6"/>
          <xdr:cNvSpPr txBox="1">
            <a:spLocks noChangeArrowheads="1"/>
          </xdr:cNvSpPr>
        </xdr:nvSpPr>
        <xdr:spPr bwMode="auto">
          <a:xfrm>
            <a:off x="19" y="814"/>
            <a:ext cx="274" cy="49"/>
          </a:xfrm>
          <a:prstGeom prst="rect">
            <a:avLst/>
          </a:prstGeom>
          <a:noFill/>
          <a:ln w="9525">
            <a:noFill/>
            <a:miter lim="800000"/>
            <a:headEnd/>
            <a:tailEnd/>
          </a:ln>
        </xdr:spPr>
        <xdr:txBody>
          <a:bodyPr vertOverflow="clip" wrap="square" lIns="91440" tIns="45720" rIns="91440" bIns="45720" anchor="t" upright="1"/>
          <a:lstStyle/>
          <a:p>
            <a:pPr algn="ctr" rtl="0">
              <a:lnSpc>
                <a:spcPts val="1100"/>
              </a:lnSpc>
              <a:defRPr sz="1000"/>
            </a:pPr>
            <a:r>
              <a:rPr lang="en-US" altLang="ja-JP" sz="1000" b="0" i="0" baseline="0">
                <a:effectLst/>
                <a:latin typeface="+mn-lt"/>
                <a:ea typeface="+mn-ea"/>
                <a:cs typeface="+mn-cs"/>
              </a:rPr>
              <a:t>【</a:t>
            </a:r>
            <a:r>
              <a:rPr lang="ja-JP" altLang="en-US" sz="1000" b="0" i="0" baseline="0">
                <a:effectLst/>
                <a:latin typeface="+mn-lt"/>
                <a:ea typeface="+mn-ea"/>
                <a:cs typeface="+mn-cs"/>
              </a:rPr>
              <a:t>海浜サッカー場</a:t>
            </a:r>
            <a:r>
              <a:rPr lang="en-US" altLang="ja-JP" sz="1100" b="0" i="0" u="none" strike="noStrike" baseline="0">
                <a:solidFill>
                  <a:srgbClr val="000000"/>
                </a:solidFill>
                <a:latin typeface="ＭＳ 明朝"/>
                <a:ea typeface="ＭＳ 明朝"/>
              </a:rPr>
              <a:t>】</a:t>
            </a:r>
          </a:p>
          <a:p>
            <a:pPr algn="ctr" rtl="0">
              <a:lnSpc>
                <a:spcPts val="1100"/>
              </a:lnSpc>
              <a:defRPr sz="1000"/>
            </a:pPr>
            <a:r>
              <a:rPr lang="ja-JP" altLang="en-US" sz="1100" b="0" i="0" u="none" strike="noStrike" baseline="0">
                <a:solidFill>
                  <a:srgbClr val="000000"/>
                </a:solidFill>
                <a:latin typeface="ＭＳ 明朝"/>
                <a:ea typeface="ＭＳ 明朝"/>
              </a:rPr>
              <a:t>神栖市南浜１－１６</a:t>
            </a:r>
            <a:r>
              <a:rPr lang="ja-JP" altLang="en-US" sz="1100"/>
              <a:t>　</a:t>
            </a:r>
            <a:endParaRPr lang="ja-JP" altLang="en-US" sz="1100" b="0" i="0" u="none" strike="noStrike" baseline="0">
              <a:solidFill>
                <a:srgbClr val="000000"/>
              </a:solidFill>
              <a:latin typeface="Times New Roman"/>
              <a:cs typeface="Times New Roman"/>
            </a:endParaRPr>
          </a:p>
          <a:p>
            <a:pPr algn="l" rtl="0">
              <a:lnSpc>
                <a:spcPts val="1100"/>
              </a:lnSpc>
              <a:defRPr sz="1000"/>
            </a:pPr>
            <a:endParaRPr lang="ja-JP" altLang="en-US" sz="1100" b="0" i="0" u="none" strike="noStrike" baseline="0">
              <a:solidFill>
                <a:srgbClr val="000000"/>
              </a:solidFill>
              <a:latin typeface="Times New Roman"/>
              <a:cs typeface="Times New Roman"/>
            </a:endParaRPr>
          </a:p>
        </xdr:txBody>
      </xdr:sp>
      <xdr:sp macro="" textlink="">
        <xdr:nvSpPr>
          <xdr:cNvPr id="7298" name="Rectangle 26"/>
          <xdr:cNvSpPr>
            <a:spLocks noChangeArrowheads="1"/>
          </xdr:cNvSpPr>
        </xdr:nvSpPr>
        <xdr:spPr bwMode="auto">
          <a:xfrm>
            <a:off x="109" y="857"/>
            <a:ext cx="179" cy="145"/>
          </a:xfrm>
          <a:prstGeom prst="rect">
            <a:avLst/>
          </a:prstGeom>
          <a:solidFill>
            <a:srgbClr val="FFFFFF"/>
          </a:solidFill>
          <a:ln w="9525">
            <a:solidFill>
              <a:srgbClr val="000000"/>
            </a:solidFill>
            <a:miter lim="800000"/>
            <a:headEnd/>
            <a:tailEnd/>
          </a:ln>
        </xdr:spPr>
      </xdr:sp>
      <xdr:sp macro="" textlink="">
        <xdr:nvSpPr>
          <xdr:cNvPr id="22" name="Text Box 27"/>
          <xdr:cNvSpPr txBox="1">
            <a:spLocks noChangeArrowheads="1"/>
          </xdr:cNvSpPr>
        </xdr:nvSpPr>
        <xdr:spPr bwMode="auto">
          <a:xfrm>
            <a:off x="216" y="885"/>
            <a:ext cx="49" cy="9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⑦</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ｺｰﾄ</a:t>
            </a:r>
          </a:p>
        </xdr:txBody>
      </xdr:sp>
      <xdr:sp macro="" textlink="">
        <xdr:nvSpPr>
          <xdr:cNvPr id="23" name="Text Box 29"/>
          <xdr:cNvSpPr txBox="1">
            <a:spLocks noChangeArrowheads="1"/>
          </xdr:cNvSpPr>
        </xdr:nvSpPr>
        <xdr:spPr bwMode="auto">
          <a:xfrm>
            <a:off x="126" y="885"/>
            <a:ext cx="50" cy="9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⑧</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ｺｰﾄ</a:t>
            </a:r>
          </a:p>
        </xdr:txBody>
      </xdr:sp>
      <xdr:sp macro="" textlink="">
        <xdr:nvSpPr>
          <xdr:cNvPr id="24" name="Text Box 31"/>
          <xdr:cNvSpPr txBox="1">
            <a:spLocks noChangeArrowheads="1"/>
          </xdr:cNvSpPr>
        </xdr:nvSpPr>
        <xdr:spPr bwMode="auto">
          <a:xfrm>
            <a:off x="33" y="859"/>
            <a:ext cx="65" cy="113"/>
          </a:xfrm>
          <a:prstGeom prst="rect">
            <a:avLst/>
          </a:prstGeom>
          <a:solidFill>
            <a:srgbClr val="C0C0C0"/>
          </a:solidFill>
          <a:ln w="9525">
            <a:solidFill>
              <a:srgbClr val="C0C0C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駐車場</a:t>
            </a:r>
          </a:p>
        </xdr:txBody>
      </xdr:sp>
    </xdr:grpSp>
    <xdr:clientData/>
  </xdr:twoCellAnchor>
  <xdr:twoCellAnchor>
    <xdr:from>
      <xdr:col>5</xdr:col>
      <xdr:colOff>361950</xdr:colOff>
      <xdr:row>23</xdr:row>
      <xdr:rowOff>104775</xdr:rowOff>
    </xdr:from>
    <xdr:to>
      <xdr:col>5</xdr:col>
      <xdr:colOff>495300</xdr:colOff>
      <xdr:row>24</xdr:row>
      <xdr:rowOff>66675</xdr:rowOff>
    </xdr:to>
    <xdr:sp macro="" textlink="">
      <xdr:nvSpPr>
        <xdr:cNvPr id="7248" name="Oval 17"/>
        <xdr:cNvSpPr>
          <a:spLocks noChangeArrowheads="1"/>
        </xdr:cNvSpPr>
      </xdr:nvSpPr>
      <xdr:spPr bwMode="auto">
        <a:xfrm>
          <a:off x="3790950" y="4048125"/>
          <a:ext cx="133350" cy="133350"/>
        </a:xfrm>
        <a:prstGeom prst="ellipse">
          <a:avLst/>
        </a:prstGeom>
        <a:solidFill>
          <a:srgbClr val="FF0000"/>
        </a:solidFill>
        <a:ln w="9525">
          <a:solidFill>
            <a:srgbClr val="000000"/>
          </a:solidFill>
          <a:round/>
          <a:headEnd/>
          <a:tailEnd/>
        </a:ln>
      </xdr:spPr>
    </xdr:sp>
    <xdr:clientData/>
  </xdr:twoCellAnchor>
  <xdr:twoCellAnchor editAs="oneCell">
    <xdr:from>
      <xdr:col>0</xdr:col>
      <xdr:colOff>38100</xdr:colOff>
      <xdr:row>4</xdr:row>
      <xdr:rowOff>57150</xdr:rowOff>
    </xdr:from>
    <xdr:to>
      <xdr:col>4</xdr:col>
      <xdr:colOff>361950</xdr:colOff>
      <xdr:row>16</xdr:row>
      <xdr:rowOff>161925</xdr:rowOff>
    </xdr:to>
    <xdr:pic>
      <xdr:nvPicPr>
        <xdr:cNvPr id="7249" name="Picture 1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42950"/>
          <a:ext cx="306705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609600</xdr:colOff>
      <xdr:row>8</xdr:row>
      <xdr:rowOff>19050</xdr:rowOff>
    </xdr:from>
    <xdr:to>
      <xdr:col>1</xdr:col>
      <xdr:colOff>371475</xdr:colOff>
      <xdr:row>10</xdr:row>
      <xdr:rowOff>66675</xdr:rowOff>
    </xdr:to>
    <xdr:sp macro="" textlink="">
      <xdr:nvSpPr>
        <xdr:cNvPr id="7250" name="Oval 117"/>
        <xdr:cNvSpPr>
          <a:spLocks noChangeArrowheads="1"/>
        </xdr:cNvSpPr>
      </xdr:nvSpPr>
      <xdr:spPr bwMode="auto">
        <a:xfrm>
          <a:off x="609600" y="1390650"/>
          <a:ext cx="447675" cy="390525"/>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85725</xdr:colOff>
      <xdr:row>12</xdr:row>
      <xdr:rowOff>123825</xdr:rowOff>
    </xdr:from>
    <xdr:to>
      <xdr:col>3</xdr:col>
      <xdr:colOff>28575</xdr:colOff>
      <xdr:row>15</xdr:row>
      <xdr:rowOff>76200</xdr:rowOff>
    </xdr:to>
    <xdr:sp macro="" textlink="">
      <xdr:nvSpPr>
        <xdr:cNvPr id="28" name="Text Box 15"/>
        <xdr:cNvSpPr txBox="1">
          <a:spLocks noChangeArrowheads="1"/>
        </xdr:cNvSpPr>
      </xdr:nvSpPr>
      <xdr:spPr bwMode="auto">
        <a:xfrm>
          <a:off x="85725" y="2181225"/>
          <a:ext cx="2000250" cy="466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18288" tIns="18288" rIns="18288" bIns="18288" anchor="ctr" upright="1"/>
        <a:lstStyle/>
        <a:p>
          <a:pPr algn="ctr" rtl="0">
            <a:defRPr sz="1000"/>
          </a:pPr>
          <a:r>
            <a:rPr lang="ja-JP" altLang="en-US" sz="1200" b="0" i="0" u="none" strike="noStrike" baseline="0">
              <a:solidFill>
                <a:srgbClr val="000000"/>
              </a:solidFill>
              <a:latin typeface="ＭＳ 明朝"/>
              <a:ea typeface="ＭＳ 明朝"/>
            </a:rPr>
            <a:t>鹿島ｾﾝﾄﾗﾙH</a:t>
          </a:r>
          <a:r>
            <a:rPr lang="ja-JP" altLang="en-US" sz="900" b="0" i="0" u="none" strike="noStrike" baseline="0">
              <a:solidFill>
                <a:srgbClr val="000000"/>
              </a:solidFill>
              <a:latin typeface="Century"/>
              <a:ea typeface="ＭＳ 明朝"/>
            </a:rPr>
            <a:t>(</a:t>
          </a:r>
          <a:r>
            <a:rPr lang="ja-JP" altLang="en-US" sz="900" b="0" i="0" u="none" strike="noStrike" baseline="0">
              <a:solidFill>
                <a:srgbClr val="000000"/>
              </a:solidFill>
              <a:latin typeface="ＭＳ Ｐゴシック"/>
              <a:ea typeface="ＭＳ Ｐゴシック"/>
            </a:rPr>
            <a:t>代表者会議</a:t>
          </a:r>
          <a:r>
            <a:rPr lang="ja-JP" altLang="en-US" sz="900" b="0" i="0" u="none" strike="noStrike" baseline="0">
              <a:solidFill>
                <a:srgbClr val="000000"/>
              </a:solidFill>
              <a:latin typeface="Century"/>
              <a:ea typeface="ＭＳ Ｐゴシック"/>
            </a:rPr>
            <a:t>/</a:t>
          </a:r>
          <a:r>
            <a:rPr lang="ja-JP" altLang="en-US" sz="900" b="0" i="0" u="none" strike="noStrike" baseline="0">
              <a:solidFill>
                <a:srgbClr val="000000"/>
              </a:solidFill>
              <a:latin typeface="ＭＳ 明朝"/>
              <a:ea typeface="ＭＳ 明朝"/>
            </a:rPr>
            <a:t>懇親会場</a:t>
          </a:r>
          <a:r>
            <a:rPr lang="ja-JP" altLang="en-US" sz="900" b="0" i="0" u="none" strike="noStrike" baseline="0">
              <a:solidFill>
                <a:srgbClr val="000000"/>
              </a:solidFill>
              <a:latin typeface="Century"/>
              <a:ea typeface="ＭＳ 明朝"/>
            </a:rPr>
            <a:t>) </a:t>
          </a:r>
        </a:p>
        <a:p>
          <a:pPr algn="ctr" rtl="0">
            <a:defRPr sz="1000"/>
          </a:pPr>
          <a:r>
            <a:rPr lang="ja-JP" altLang="en-US" sz="1200" b="0" i="0" u="none" strike="noStrike" baseline="0">
              <a:solidFill>
                <a:srgbClr val="000000"/>
              </a:solidFill>
              <a:latin typeface="Century"/>
            </a:rPr>
            <a:t>0299-95-5511</a:t>
          </a:r>
        </a:p>
      </xdr:txBody>
    </xdr:sp>
    <xdr:clientData/>
  </xdr:twoCellAnchor>
  <xdr:twoCellAnchor>
    <xdr:from>
      <xdr:col>6</xdr:col>
      <xdr:colOff>371475</xdr:colOff>
      <xdr:row>6</xdr:row>
      <xdr:rowOff>152400</xdr:rowOff>
    </xdr:from>
    <xdr:to>
      <xdr:col>8</xdr:col>
      <xdr:colOff>123825</xdr:colOff>
      <xdr:row>14</xdr:row>
      <xdr:rowOff>161925</xdr:rowOff>
    </xdr:to>
    <xdr:sp macro="" textlink="">
      <xdr:nvSpPr>
        <xdr:cNvPr id="7252" name="Rectangle 119"/>
        <xdr:cNvSpPr>
          <a:spLocks noChangeArrowheads="1"/>
        </xdr:cNvSpPr>
      </xdr:nvSpPr>
      <xdr:spPr bwMode="auto">
        <a:xfrm>
          <a:off x="4486275" y="1181100"/>
          <a:ext cx="1123950" cy="1381125"/>
        </a:xfrm>
        <a:prstGeom prst="rect">
          <a:avLst/>
        </a:prstGeom>
        <a:solidFill>
          <a:srgbClr val="FFFFFF"/>
        </a:solidFill>
        <a:ln w="9525">
          <a:solidFill>
            <a:srgbClr val="000000"/>
          </a:solidFill>
          <a:miter lim="800000"/>
          <a:headEnd/>
          <a:tailEnd/>
        </a:ln>
      </xdr:spPr>
    </xdr:sp>
    <xdr:clientData/>
  </xdr:twoCellAnchor>
  <xdr:twoCellAnchor>
    <xdr:from>
      <xdr:col>6</xdr:col>
      <xdr:colOff>552450</xdr:colOff>
      <xdr:row>11</xdr:row>
      <xdr:rowOff>123825</xdr:rowOff>
    </xdr:from>
    <xdr:to>
      <xdr:col>7</xdr:col>
      <xdr:colOff>647700</xdr:colOff>
      <xdr:row>14</xdr:row>
      <xdr:rowOff>0</xdr:rowOff>
    </xdr:to>
    <xdr:sp macro="" textlink="">
      <xdr:nvSpPr>
        <xdr:cNvPr id="30" name="Text Box 120"/>
        <xdr:cNvSpPr txBox="1">
          <a:spLocks noChangeArrowheads="1"/>
        </xdr:cNvSpPr>
      </xdr:nvSpPr>
      <xdr:spPr bwMode="auto">
        <a:xfrm>
          <a:off x="4667250" y="2009775"/>
          <a:ext cx="781050" cy="3905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②ｺｰﾄ</a:t>
          </a:r>
        </a:p>
      </xdr:txBody>
    </xdr:sp>
    <xdr:clientData/>
  </xdr:twoCellAnchor>
  <xdr:twoCellAnchor>
    <xdr:from>
      <xdr:col>6</xdr:col>
      <xdr:colOff>571500</xdr:colOff>
      <xdr:row>8</xdr:row>
      <xdr:rowOff>66675</xdr:rowOff>
    </xdr:from>
    <xdr:to>
      <xdr:col>7</xdr:col>
      <xdr:colOff>666750</xdr:colOff>
      <xdr:row>10</xdr:row>
      <xdr:rowOff>114300</xdr:rowOff>
    </xdr:to>
    <xdr:sp macro="" textlink="">
      <xdr:nvSpPr>
        <xdr:cNvPr id="31" name="Text Box 121"/>
        <xdr:cNvSpPr txBox="1">
          <a:spLocks noChangeArrowheads="1"/>
        </xdr:cNvSpPr>
      </xdr:nvSpPr>
      <xdr:spPr bwMode="auto">
        <a:xfrm>
          <a:off x="4686300" y="1438275"/>
          <a:ext cx="781050" cy="3905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①ｺｰﾄ</a:t>
          </a:r>
        </a:p>
      </xdr:txBody>
    </xdr:sp>
    <xdr:clientData/>
  </xdr:twoCellAnchor>
  <xdr:twoCellAnchor>
    <xdr:from>
      <xdr:col>5</xdr:col>
      <xdr:colOff>228600</xdr:colOff>
      <xdr:row>15</xdr:row>
      <xdr:rowOff>47625</xdr:rowOff>
    </xdr:from>
    <xdr:to>
      <xdr:col>8</xdr:col>
      <xdr:colOff>104775</xdr:colOff>
      <xdr:row>17</xdr:row>
      <xdr:rowOff>95250</xdr:rowOff>
    </xdr:to>
    <xdr:sp macro="" textlink="">
      <xdr:nvSpPr>
        <xdr:cNvPr id="32" name="Text Box 122"/>
        <xdr:cNvSpPr txBox="1">
          <a:spLocks noChangeArrowheads="1"/>
        </xdr:cNvSpPr>
      </xdr:nvSpPr>
      <xdr:spPr bwMode="auto">
        <a:xfrm>
          <a:off x="3657600" y="2619375"/>
          <a:ext cx="1933575" cy="390525"/>
        </a:xfrm>
        <a:prstGeom prst="rect">
          <a:avLst/>
        </a:prstGeom>
        <a:solidFill>
          <a:srgbClr val="C0C0C0"/>
        </a:solid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駐車場</a:t>
          </a:r>
        </a:p>
      </xdr:txBody>
    </xdr:sp>
    <xdr:clientData/>
  </xdr:twoCellAnchor>
  <xdr:twoCellAnchor>
    <xdr:from>
      <xdr:col>5</xdr:col>
      <xdr:colOff>238123</xdr:colOff>
      <xdr:row>4</xdr:row>
      <xdr:rowOff>9525</xdr:rowOff>
    </xdr:from>
    <xdr:to>
      <xdr:col>8</xdr:col>
      <xdr:colOff>238124</xdr:colOff>
      <xdr:row>8</xdr:row>
      <xdr:rowOff>85725</xdr:rowOff>
    </xdr:to>
    <xdr:sp macro="" textlink="">
      <xdr:nvSpPr>
        <xdr:cNvPr id="33" name="Text Box 123"/>
        <xdr:cNvSpPr txBox="1">
          <a:spLocks noChangeArrowheads="1"/>
        </xdr:cNvSpPr>
      </xdr:nvSpPr>
      <xdr:spPr bwMode="auto">
        <a:xfrm>
          <a:off x="3667123" y="695325"/>
          <a:ext cx="2057401" cy="762000"/>
        </a:xfrm>
        <a:prstGeom prst="rect">
          <a:avLst/>
        </a:prstGeom>
        <a:noFill/>
        <a:ln w="9525">
          <a:noFill/>
          <a:miter lim="800000"/>
          <a:headEnd/>
          <a:tailEnd/>
        </a:ln>
      </xdr:spPr>
      <xdr:txBody>
        <a:bodyPr vertOverflow="clip" wrap="square" lIns="91440" tIns="45720" rIns="91440" bIns="45720" anchor="t" upright="1"/>
        <a:lstStyle/>
        <a:p>
          <a:pPr algn="ctr" rtl="0">
            <a:lnSpc>
              <a:spcPts val="1100"/>
            </a:lnSpc>
            <a:defRPr sz="1000"/>
          </a:pPr>
          <a:r>
            <a:rPr lang="en-US" altLang="ja-JP" sz="1100" b="0" i="0" u="none" strike="noStrike" baseline="0">
              <a:solidFill>
                <a:srgbClr val="000000"/>
              </a:solidFill>
              <a:latin typeface="ＭＳ 明朝"/>
              <a:ea typeface="ＭＳ 明朝"/>
            </a:rPr>
            <a:t>【</a:t>
          </a:r>
          <a:r>
            <a:rPr lang="ja-JP" altLang="ja-JP" sz="1000" b="0" i="0" baseline="0">
              <a:effectLst/>
              <a:latin typeface="+mn-lt"/>
              <a:ea typeface="+mn-ea"/>
              <a:cs typeface="+mn-cs"/>
            </a:rPr>
            <a:t>神栖総合公園ｻｯｶｰ場</a:t>
          </a:r>
          <a:r>
            <a:rPr lang="en-US" altLang="ja-JP" sz="1100" b="0" i="0" u="none" strike="noStrike" baseline="0">
              <a:solidFill>
                <a:srgbClr val="000000"/>
              </a:solidFill>
              <a:latin typeface="ＭＳ 明朝"/>
              <a:ea typeface="ＭＳ 明朝"/>
            </a:rPr>
            <a:t>】</a:t>
          </a:r>
        </a:p>
        <a:p>
          <a:pPr algn="ctr" rtl="0">
            <a:lnSpc>
              <a:spcPts val="1100"/>
            </a:lnSpc>
            <a:defRPr sz="1000"/>
          </a:pPr>
          <a:r>
            <a:rPr lang="ja-JP" altLang="en-US" sz="1100"/>
            <a:t>神栖市奥野谷６１７０－１６</a:t>
          </a:r>
          <a:endParaRPr lang="ja-JP" altLang="en-US" sz="1100" b="0" i="0" u="none" strike="noStrike" baseline="0">
            <a:solidFill>
              <a:srgbClr val="000000"/>
            </a:solidFill>
            <a:latin typeface="Times New Roman"/>
            <a:cs typeface="Times New Roman"/>
          </a:endParaRPr>
        </a:p>
        <a:p>
          <a:pPr algn="ctr" rtl="0">
            <a:lnSpc>
              <a:spcPts val="1100"/>
            </a:lnSpc>
            <a:defRPr sz="1000"/>
          </a:pPr>
          <a:endParaRPr lang="ja-JP" altLang="en-US" sz="1100" b="0" i="0" u="none" strike="noStrike" baseline="0">
            <a:solidFill>
              <a:srgbClr val="000000"/>
            </a:solidFill>
            <a:latin typeface="Times New Roman"/>
            <a:cs typeface="Times New Roman"/>
          </a:endParaRPr>
        </a:p>
      </xdr:txBody>
    </xdr:sp>
    <xdr:clientData/>
  </xdr:twoCellAnchor>
  <xdr:twoCellAnchor>
    <xdr:from>
      <xdr:col>5</xdr:col>
      <xdr:colOff>76200</xdr:colOff>
      <xdr:row>22</xdr:row>
      <xdr:rowOff>104775</xdr:rowOff>
    </xdr:from>
    <xdr:to>
      <xdr:col>5</xdr:col>
      <xdr:colOff>209550</xdr:colOff>
      <xdr:row>23</xdr:row>
      <xdr:rowOff>66675</xdr:rowOff>
    </xdr:to>
    <xdr:sp macro="" textlink="">
      <xdr:nvSpPr>
        <xdr:cNvPr id="7257" name="Oval 124"/>
        <xdr:cNvSpPr>
          <a:spLocks noChangeArrowheads="1"/>
        </xdr:cNvSpPr>
      </xdr:nvSpPr>
      <xdr:spPr bwMode="auto">
        <a:xfrm>
          <a:off x="3505200" y="3876675"/>
          <a:ext cx="133350" cy="133350"/>
        </a:xfrm>
        <a:prstGeom prst="ellipse">
          <a:avLst/>
        </a:prstGeom>
        <a:solidFill>
          <a:srgbClr val="FF0000"/>
        </a:solidFill>
        <a:ln w="9525">
          <a:solidFill>
            <a:srgbClr val="000000"/>
          </a:solidFill>
          <a:round/>
          <a:headEnd/>
          <a:tailEnd/>
        </a:ln>
      </xdr:spPr>
    </xdr:sp>
    <xdr:clientData/>
  </xdr:twoCellAnchor>
  <xdr:twoCellAnchor>
    <xdr:from>
      <xdr:col>5</xdr:col>
      <xdr:colOff>504825</xdr:colOff>
      <xdr:row>24</xdr:row>
      <xdr:rowOff>85725</xdr:rowOff>
    </xdr:from>
    <xdr:to>
      <xdr:col>5</xdr:col>
      <xdr:colOff>638175</xdr:colOff>
      <xdr:row>25</xdr:row>
      <xdr:rowOff>47625</xdr:rowOff>
    </xdr:to>
    <xdr:sp macro="" textlink="">
      <xdr:nvSpPr>
        <xdr:cNvPr id="7258" name="Oval 125"/>
        <xdr:cNvSpPr>
          <a:spLocks noChangeArrowheads="1"/>
        </xdr:cNvSpPr>
      </xdr:nvSpPr>
      <xdr:spPr bwMode="auto">
        <a:xfrm>
          <a:off x="3933825" y="4200525"/>
          <a:ext cx="133350" cy="133350"/>
        </a:xfrm>
        <a:prstGeom prst="ellipse">
          <a:avLst/>
        </a:prstGeom>
        <a:solidFill>
          <a:srgbClr val="FF0000"/>
        </a:solidFill>
        <a:ln w="9525">
          <a:solidFill>
            <a:srgbClr val="000000"/>
          </a:solidFill>
          <a:round/>
          <a:headEnd/>
          <a:tailEnd/>
        </a:ln>
      </xdr:spPr>
    </xdr:sp>
    <xdr:clientData/>
  </xdr:twoCellAnchor>
  <xdr:twoCellAnchor>
    <xdr:from>
      <xdr:col>1</xdr:col>
      <xdr:colOff>371475</xdr:colOff>
      <xdr:row>24</xdr:row>
      <xdr:rowOff>47625</xdr:rowOff>
    </xdr:from>
    <xdr:to>
      <xdr:col>1</xdr:col>
      <xdr:colOff>504825</xdr:colOff>
      <xdr:row>25</xdr:row>
      <xdr:rowOff>9525</xdr:rowOff>
    </xdr:to>
    <xdr:sp macro="" textlink="">
      <xdr:nvSpPr>
        <xdr:cNvPr id="7259" name="Oval 126"/>
        <xdr:cNvSpPr>
          <a:spLocks noChangeArrowheads="1"/>
        </xdr:cNvSpPr>
      </xdr:nvSpPr>
      <xdr:spPr bwMode="auto">
        <a:xfrm>
          <a:off x="1057275" y="4162425"/>
          <a:ext cx="133350" cy="133350"/>
        </a:xfrm>
        <a:prstGeom prst="ellipse">
          <a:avLst/>
        </a:prstGeom>
        <a:solidFill>
          <a:srgbClr val="FF0000"/>
        </a:solidFill>
        <a:ln w="9525">
          <a:solidFill>
            <a:srgbClr val="000000"/>
          </a:solidFill>
          <a:round/>
          <a:headEnd/>
          <a:tailEnd/>
        </a:ln>
      </xdr:spPr>
    </xdr:sp>
    <xdr:clientData/>
  </xdr:twoCellAnchor>
  <xdr:twoCellAnchor>
    <xdr:from>
      <xdr:col>0</xdr:col>
      <xdr:colOff>504825</xdr:colOff>
      <xdr:row>64</xdr:row>
      <xdr:rowOff>9525</xdr:rowOff>
    </xdr:from>
    <xdr:to>
      <xdr:col>8</xdr:col>
      <xdr:colOff>76200</xdr:colOff>
      <xdr:row>87</xdr:row>
      <xdr:rowOff>38100</xdr:rowOff>
    </xdr:to>
    <xdr:grpSp>
      <xdr:nvGrpSpPr>
        <xdr:cNvPr id="7260" name="Group 149"/>
        <xdr:cNvGrpSpPr>
          <a:grpSpLocks/>
        </xdr:cNvGrpSpPr>
      </xdr:nvGrpSpPr>
      <xdr:grpSpPr bwMode="auto">
        <a:xfrm>
          <a:off x="504825" y="10982325"/>
          <a:ext cx="5057775" cy="3971925"/>
          <a:chOff x="97" y="1201"/>
          <a:chExt cx="459" cy="341"/>
        </a:xfrm>
      </xdr:grpSpPr>
      <xdr:pic>
        <xdr:nvPicPr>
          <xdr:cNvPr id="7287" name="Picture 12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 y="1201"/>
            <a:ext cx="454" cy="34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39" name="Text Box 54"/>
          <xdr:cNvSpPr txBox="1">
            <a:spLocks noChangeArrowheads="1"/>
          </xdr:cNvSpPr>
        </xdr:nvSpPr>
        <xdr:spPr bwMode="auto">
          <a:xfrm>
            <a:off x="437" y="1316"/>
            <a:ext cx="119" cy="2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ja-JP" altLang="en-US" sz="1100" b="0" i="0" u="none" strike="noStrike" baseline="0">
                <a:solidFill>
                  <a:srgbClr val="000000"/>
                </a:solidFill>
                <a:latin typeface="ＭＳ 明朝"/>
                <a:ea typeface="ＭＳ 明朝"/>
              </a:rPr>
              <a:t>海浜多目的広場</a:t>
            </a:r>
          </a:p>
        </xdr:txBody>
      </xdr:sp>
      <xdr:sp macro="" textlink="">
        <xdr:nvSpPr>
          <xdr:cNvPr id="7289" name="Freeform 56"/>
          <xdr:cNvSpPr>
            <a:spLocks/>
          </xdr:cNvSpPr>
        </xdr:nvSpPr>
        <xdr:spPr bwMode="auto">
          <a:xfrm>
            <a:off x="441" y="1350"/>
            <a:ext cx="102" cy="26"/>
          </a:xfrm>
          <a:custGeom>
            <a:avLst/>
            <a:gdLst>
              <a:gd name="T0" fmla="*/ 102 w 102"/>
              <a:gd name="T1" fmla="*/ 0 h 31"/>
              <a:gd name="T2" fmla="*/ 19 w 102"/>
              <a:gd name="T3" fmla="*/ 0 h 31"/>
              <a:gd name="T4" fmla="*/ 0 w 102"/>
              <a:gd name="T5" fmla="*/ 9 h 31"/>
              <a:gd name="T6" fmla="*/ 0 60000 65536"/>
              <a:gd name="T7" fmla="*/ 0 60000 65536"/>
              <a:gd name="T8" fmla="*/ 0 60000 65536"/>
              <a:gd name="T9" fmla="*/ 0 w 102"/>
              <a:gd name="T10" fmla="*/ 0 h 31"/>
              <a:gd name="T11" fmla="*/ 102 w 102"/>
              <a:gd name="T12" fmla="*/ 31 h 31"/>
            </a:gdLst>
            <a:ahLst/>
            <a:cxnLst>
              <a:cxn ang="T6">
                <a:pos x="T0" y="T1"/>
              </a:cxn>
              <a:cxn ang="T7">
                <a:pos x="T2" y="T3"/>
              </a:cxn>
              <a:cxn ang="T8">
                <a:pos x="T4" y="T5"/>
              </a:cxn>
            </a:cxnLst>
            <a:rect l="T9" t="T10" r="T11" b="T12"/>
            <a:pathLst>
              <a:path w="102" h="31">
                <a:moveTo>
                  <a:pt x="102" y="0"/>
                </a:moveTo>
                <a:lnTo>
                  <a:pt x="19" y="0"/>
                </a:lnTo>
                <a:lnTo>
                  <a:pt x="0" y="31"/>
                </a:lnTo>
              </a:path>
            </a:pathLst>
          </a:custGeom>
          <a:noFill/>
          <a:ln w="9525" cap="flat" cmpd="sng">
            <a:solidFill>
              <a:srgbClr val="000000"/>
            </a:solidFill>
            <a:prstDash val="solid"/>
            <a:round/>
            <a:headEnd type="none" w="med" len="med"/>
            <a:tailEnd type="triangle" w="sm" len="lg"/>
          </a:ln>
          <a:extLst>
            <a:ext uri="{909E8E84-426E-40DD-AFC4-6F175D3DCCD1}">
              <a14:hiddenFill xmlns:a14="http://schemas.microsoft.com/office/drawing/2010/main">
                <a:solidFill>
                  <a:srgbClr val="FFFFFF"/>
                </a:solidFill>
              </a14:hiddenFill>
            </a:ext>
          </a:extLst>
        </xdr:spPr>
      </xdr:sp>
      <xdr:sp macro="" textlink="">
        <xdr:nvSpPr>
          <xdr:cNvPr id="41" name="Text Box 138"/>
          <xdr:cNvSpPr txBox="1">
            <a:spLocks noChangeArrowheads="1"/>
          </xdr:cNvSpPr>
        </xdr:nvSpPr>
        <xdr:spPr bwMode="auto">
          <a:xfrm>
            <a:off x="102" y="1206"/>
            <a:ext cx="155" cy="2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ja-JP" altLang="en-US" sz="1100" b="0" i="0" u="none" strike="noStrike" baseline="0">
                <a:solidFill>
                  <a:srgbClr val="000000"/>
                </a:solidFill>
                <a:latin typeface="ＭＳ 明朝"/>
                <a:ea typeface="ＭＳ 明朝"/>
              </a:rPr>
              <a:t>神栖総合公園ｻｯｶｰ場</a:t>
            </a:r>
          </a:p>
        </xdr:txBody>
      </xdr:sp>
      <xdr:grpSp>
        <xdr:nvGrpSpPr>
          <xdr:cNvPr id="7291" name="Group 141"/>
          <xdr:cNvGrpSpPr>
            <a:grpSpLocks/>
          </xdr:cNvGrpSpPr>
        </xdr:nvGrpSpPr>
        <xdr:grpSpPr bwMode="auto">
          <a:xfrm>
            <a:off x="117" y="1239"/>
            <a:ext cx="125" cy="19"/>
            <a:chOff x="186" y="1239"/>
            <a:chExt cx="125" cy="19"/>
          </a:xfrm>
        </xdr:grpSpPr>
        <xdr:sp macro="" textlink="">
          <xdr:nvSpPr>
            <xdr:cNvPr id="7294" name="Line 139"/>
            <xdr:cNvSpPr>
              <a:spLocks noChangeShapeType="1"/>
            </xdr:cNvSpPr>
          </xdr:nvSpPr>
          <xdr:spPr bwMode="auto">
            <a:xfrm>
              <a:off x="186" y="1239"/>
              <a:ext cx="10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295" name="Line 140"/>
            <xdr:cNvSpPr>
              <a:spLocks noChangeShapeType="1"/>
            </xdr:cNvSpPr>
          </xdr:nvSpPr>
          <xdr:spPr bwMode="auto">
            <a:xfrm>
              <a:off x="289" y="1239"/>
              <a:ext cx="22" cy="1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7292" name="Oval 147"/>
          <xdr:cNvSpPr>
            <a:spLocks noChangeArrowheads="1"/>
          </xdr:cNvSpPr>
        </xdr:nvSpPr>
        <xdr:spPr bwMode="auto">
          <a:xfrm>
            <a:off x="243" y="1256"/>
            <a:ext cx="8" cy="8"/>
          </a:xfrm>
          <a:prstGeom prst="ellipse">
            <a:avLst/>
          </a:prstGeom>
          <a:solidFill>
            <a:srgbClr val="FF0000"/>
          </a:solidFill>
          <a:ln w="9525">
            <a:solidFill>
              <a:srgbClr val="FF0000"/>
            </a:solidFill>
            <a:round/>
            <a:headEnd/>
            <a:tailEnd/>
          </a:ln>
        </xdr:spPr>
      </xdr:sp>
      <xdr:sp macro="" textlink="">
        <xdr:nvSpPr>
          <xdr:cNvPr id="7293" name="Oval 148"/>
          <xdr:cNvSpPr>
            <a:spLocks noChangeArrowheads="1"/>
          </xdr:cNvSpPr>
        </xdr:nvSpPr>
        <xdr:spPr bwMode="auto">
          <a:xfrm>
            <a:off x="432" y="1378"/>
            <a:ext cx="8" cy="8"/>
          </a:xfrm>
          <a:prstGeom prst="ellipse">
            <a:avLst/>
          </a:prstGeom>
          <a:solidFill>
            <a:srgbClr val="FF0000"/>
          </a:solidFill>
          <a:ln w="9525">
            <a:solidFill>
              <a:srgbClr val="FF0000"/>
            </a:solidFill>
            <a:round/>
            <a:headEnd/>
            <a:tailEnd/>
          </a:ln>
        </xdr:spPr>
      </xdr:sp>
    </xdr:grpSp>
    <xdr:clientData/>
  </xdr:twoCellAnchor>
  <xdr:twoCellAnchor>
    <xdr:from>
      <xdr:col>6</xdr:col>
      <xdr:colOff>447675</xdr:colOff>
      <xdr:row>25</xdr:row>
      <xdr:rowOff>76200</xdr:rowOff>
    </xdr:from>
    <xdr:to>
      <xdr:col>8</xdr:col>
      <xdr:colOff>142875</xdr:colOff>
      <xdr:row>46</xdr:row>
      <xdr:rowOff>38100</xdr:rowOff>
    </xdr:to>
    <xdr:sp macro="" textlink="">
      <xdr:nvSpPr>
        <xdr:cNvPr id="7261" name="Line 155"/>
        <xdr:cNvSpPr>
          <a:spLocks noChangeShapeType="1"/>
        </xdr:cNvSpPr>
      </xdr:nvSpPr>
      <xdr:spPr bwMode="auto">
        <a:xfrm flipH="1" flipV="1">
          <a:off x="4562475" y="4362450"/>
          <a:ext cx="1066800" cy="3562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25</xdr:row>
      <xdr:rowOff>19050</xdr:rowOff>
    </xdr:from>
    <xdr:to>
      <xdr:col>6</xdr:col>
      <xdr:colOff>447675</xdr:colOff>
      <xdr:row>25</xdr:row>
      <xdr:rowOff>76200</xdr:rowOff>
    </xdr:to>
    <xdr:sp macro="" textlink="">
      <xdr:nvSpPr>
        <xdr:cNvPr id="7262" name="Line 156"/>
        <xdr:cNvSpPr>
          <a:spLocks noChangeShapeType="1"/>
        </xdr:cNvSpPr>
      </xdr:nvSpPr>
      <xdr:spPr bwMode="auto">
        <a:xfrm flipH="1" flipV="1">
          <a:off x="4162425" y="4305300"/>
          <a:ext cx="40005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523875</xdr:colOff>
      <xdr:row>18</xdr:row>
      <xdr:rowOff>85725</xdr:rowOff>
    </xdr:from>
    <xdr:to>
      <xdr:col>6</xdr:col>
      <xdr:colOff>438150</xdr:colOff>
      <xdr:row>22</xdr:row>
      <xdr:rowOff>133350</xdr:rowOff>
    </xdr:to>
    <xdr:sp macro="" textlink="">
      <xdr:nvSpPr>
        <xdr:cNvPr id="7263" name="Line 157"/>
        <xdr:cNvSpPr>
          <a:spLocks noChangeShapeType="1"/>
        </xdr:cNvSpPr>
      </xdr:nvSpPr>
      <xdr:spPr bwMode="auto">
        <a:xfrm flipH="1">
          <a:off x="3952875" y="3171825"/>
          <a:ext cx="60007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114300</xdr:colOff>
      <xdr:row>24</xdr:row>
      <xdr:rowOff>133350</xdr:rowOff>
    </xdr:from>
    <xdr:to>
      <xdr:col>4</xdr:col>
      <xdr:colOff>647700</xdr:colOff>
      <xdr:row>45</xdr:row>
      <xdr:rowOff>28575</xdr:rowOff>
    </xdr:to>
    <xdr:sp macro="" textlink="">
      <xdr:nvSpPr>
        <xdr:cNvPr id="7264" name="Line 159"/>
        <xdr:cNvSpPr>
          <a:spLocks noChangeShapeType="1"/>
        </xdr:cNvSpPr>
      </xdr:nvSpPr>
      <xdr:spPr bwMode="auto">
        <a:xfrm flipV="1">
          <a:off x="1485900" y="4248150"/>
          <a:ext cx="1905000" cy="3495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647700</xdr:colOff>
      <xdr:row>24</xdr:row>
      <xdr:rowOff>19050</xdr:rowOff>
    </xdr:from>
    <xdr:to>
      <xdr:col>5</xdr:col>
      <xdr:colOff>342900</xdr:colOff>
      <xdr:row>24</xdr:row>
      <xdr:rowOff>133350</xdr:rowOff>
    </xdr:to>
    <xdr:sp macro="" textlink="">
      <xdr:nvSpPr>
        <xdr:cNvPr id="7265" name="Line 160"/>
        <xdr:cNvSpPr>
          <a:spLocks noChangeShapeType="1"/>
        </xdr:cNvSpPr>
      </xdr:nvSpPr>
      <xdr:spPr bwMode="auto">
        <a:xfrm flipV="1">
          <a:off x="3390900" y="4133850"/>
          <a:ext cx="3810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47625</xdr:colOff>
      <xdr:row>84</xdr:row>
      <xdr:rowOff>95250</xdr:rowOff>
    </xdr:from>
    <xdr:to>
      <xdr:col>4</xdr:col>
      <xdr:colOff>276225</xdr:colOff>
      <xdr:row>86</xdr:row>
      <xdr:rowOff>76200</xdr:rowOff>
    </xdr:to>
    <xdr:grpSp>
      <xdr:nvGrpSpPr>
        <xdr:cNvPr id="7266" name="Group 162"/>
        <xdr:cNvGrpSpPr>
          <a:grpSpLocks/>
        </xdr:cNvGrpSpPr>
      </xdr:nvGrpSpPr>
      <xdr:grpSpPr bwMode="auto">
        <a:xfrm>
          <a:off x="2105025" y="14497050"/>
          <a:ext cx="914400" cy="323850"/>
          <a:chOff x="239" y="1478"/>
          <a:chExt cx="80" cy="29"/>
        </a:xfrm>
      </xdr:grpSpPr>
      <xdr:sp macro="" textlink="">
        <xdr:nvSpPr>
          <xdr:cNvPr id="53" name="Text Box 58"/>
          <xdr:cNvSpPr txBox="1">
            <a:spLocks noChangeArrowheads="1"/>
          </xdr:cNvSpPr>
        </xdr:nvSpPr>
        <xdr:spPr bwMode="auto">
          <a:xfrm>
            <a:off x="254" y="1478"/>
            <a:ext cx="65" cy="26"/>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明朝"/>
                <a:ea typeface="ＭＳ 明朝"/>
              </a:rPr>
              <a:t>歩道橋</a:t>
            </a:r>
          </a:p>
        </xdr:txBody>
      </xdr:sp>
      <xdr:sp macro="" textlink="">
        <xdr:nvSpPr>
          <xdr:cNvPr id="7286" name="Freeform 59"/>
          <xdr:cNvSpPr>
            <a:spLocks/>
          </xdr:cNvSpPr>
        </xdr:nvSpPr>
        <xdr:spPr bwMode="auto">
          <a:xfrm flipV="1">
            <a:off x="239" y="1486"/>
            <a:ext cx="62" cy="21"/>
          </a:xfrm>
          <a:custGeom>
            <a:avLst/>
            <a:gdLst>
              <a:gd name="T0" fmla="*/ 1 w 102"/>
              <a:gd name="T1" fmla="*/ 0 h 31"/>
              <a:gd name="T2" fmla="*/ 1 w 102"/>
              <a:gd name="T3" fmla="*/ 0 h 31"/>
              <a:gd name="T4" fmla="*/ 0 w 102"/>
              <a:gd name="T5" fmla="*/ 1 h 31"/>
              <a:gd name="T6" fmla="*/ 0 60000 65536"/>
              <a:gd name="T7" fmla="*/ 0 60000 65536"/>
              <a:gd name="T8" fmla="*/ 0 60000 65536"/>
              <a:gd name="T9" fmla="*/ 0 w 102"/>
              <a:gd name="T10" fmla="*/ 0 h 31"/>
              <a:gd name="T11" fmla="*/ 102 w 102"/>
              <a:gd name="T12" fmla="*/ 31 h 31"/>
            </a:gdLst>
            <a:ahLst/>
            <a:cxnLst>
              <a:cxn ang="T6">
                <a:pos x="T0" y="T1"/>
              </a:cxn>
              <a:cxn ang="T7">
                <a:pos x="T2" y="T3"/>
              </a:cxn>
              <a:cxn ang="T8">
                <a:pos x="T4" y="T5"/>
              </a:cxn>
            </a:cxnLst>
            <a:rect l="T9" t="T10" r="T11" b="T12"/>
            <a:pathLst>
              <a:path w="102" h="31">
                <a:moveTo>
                  <a:pt x="102" y="0"/>
                </a:moveTo>
                <a:lnTo>
                  <a:pt x="19" y="0"/>
                </a:lnTo>
                <a:lnTo>
                  <a:pt x="0" y="31"/>
                </a:lnTo>
              </a:path>
            </a:pathLst>
          </a:custGeom>
          <a:noFill/>
          <a:ln w="9525" cap="flat" cmpd="sng">
            <a:solidFill>
              <a:srgbClr val="000000"/>
            </a:solidFill>
            <a:prstDash val="solid"/>
            <a:round/>
            <a:headEnd type="none" w="med" len="med"/>
            <a:tailEnd type="triangle" w="sm" len="lg"/>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247650</xdr:colOff>
      <xdr:row>22</xdr:row>
      <xdr:rowOff>123825</xdr:rowOff>
    </xdr:from>
    <xdr:to>
      <xdr:col>5</xdr:col>
      <xdr:colOff>523875</xdr:colOff>
      <xdr:row>22</xdr:row>
      <xdr:rowOff>152400</xdr:rowOff>
    </xdr:to>
    <xdr:sp macro="" textlink="">
      <xdr:nvSpPr>
        <xdr:cNvPr id="7267" name="Line 165"/>
        <xdr:cNvSpPr>
          <a:spLocks noChangeShapeType="1"/>
        </xdr:cNvSpPr>
      </xdr:nvSpPr>
      <xdr:spPr bwMode="auto">
        <a:xfrm flipH="1">
          <a:off x="3676650" y="3895725"/>
          <a:ext cx="276225" cy="28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341586</xdr:colOff>
      <xdr:row>56</xdr:row>
      <xdr:rowOff>49266</xdr:rowOff>
    </xdr:from>
    <xdr:to>
      <xdr:col>3</xdr:col>
      <xdr:colOff>207250</xdr:colOff>
      <xdr:row>57</xdr:row>
      <xdr:rowOff>154698</xdr:rowOff>
    </xdr:to>
    <xdr:sp macro="" textlink="">
      <xdr:nvSpPr>
        <xdr:cNvPr id="56" name="Text Box 32"/>
        <xdr:cNvSpPr txBox="1">
          <a:spLocks noChangeArrowheads="1"/>
        </xdr:cNvSpPr>
      </xdr:nvSpPr>
      <xdr:spPr bwMode="auto">
        <a:xfrm>
          <a:off x="1713186" y="9650466"/>
          <a:ext cx="551464" cy="276882"/>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トイレ</a:t>
          </a:r>
        </a:p>
      </xdr:txBody>
    </xdr:sp>
    <xdr:clientData/>
  </xdr:twoCellAnchor>
  <xdr:twoCellAnchor>
    <xdr:from>
      <xdr:col>4</xdr:col>
      <xdr:colOff>619125</xdr:colOff>
      <xdr:row>71</xdr:row>
      <xdr:rowOff>161925</xdr:rowOff>
    </xdr:from>
    <xdr:to>
      <xdr:col>5</xdr:col>
      <xdr:colOff>19050</xdr:colOff>
      <xdr:row>72</xdr:row>
      <xdr:rowOff>85725</xdr:rowOff>
    </xdr:to>
    <xdr:sp macro="" textlink="">
      <xdr:nvSpPr>
        <xdr:cNvPr id="7269" name="Oval 147"/>
        <xdr:cNvSpPr>
          <a:spLocks noChangeArrowheads="1"/>
        </xdr:cNvSpPr>
      </xdr:nvSpPr>
      <xdr:spPr bwMode="auto">
        <a:xfrm>
          <a:off x="3362325" y="12334875"/>
          <a:ext cx="85725" cy="95250"/>
        </a:xfrm>
        <a:prstGeom prst="ellipse">
          <a:avLst/>
        </a:prstGeom>
        <a:solidFill>
          <a:srgbClr val="FF0000"/>
        </a:solidFill>
        <a:ln w="9525">
          <a:solidFill>
            <a:srgbClr val="FF0000"/>
          </a:solidFill>
          <a:round/>
          <a:headEnd/>
          <a:tailEnd/>
        </a:ln>
      </xdr:spPr>
    </xdr:sp>
    <xdr:clientData/>
  </xdr:twoCellAnchor>
  <xdr:oneCellAnchor>
    <xdr:from>
      <xdr:col>5</xdr:col>
      <xdr:colOff>374431</xdr:colOff>
      <xdr:row>66</xdr:row>
      <xdr:rowOff>65033</xdr:rowOff>
    </xdr:from>
    <xdr:ext cx="1701752" cy="275717"/>
    <xdr:sp macro="" textlink="">
      <xdr:nvSpPr>
        <xdr:cNvPr id="58" name="Text Box 138"/>
        <xdr:cNvSpPr txBox="1">
          <a:spLocks noChangeArrowheads="1"/>
        </xdr:cNvSpPr>
      </xdr:nvSpPr>
      <xdr:spPr bwMode="auto">
        <a:xfrm>
          <a:off x="3803431" y="11380733"/>
          <a:ext cx="1701752" cy="275717"/>
        </a:xfrm>
        <a:prstGeom prst="rect">
          <a:avLst/>
        </a:prstGeom>
        <a:solidFill>
          <a:srgbClr val="FFFFFF"/>
        </a:solidFill>
        <a:ln w="9525">
          <a:noFill/>
          <a:miter lim="800000"/>
          <a:headEnd/>
          <a:tailEnd/>
        </a:ln>
      </xdr:spPr>
      <xdr:txBody>
        <a:bodyPr vertOverflow="clip" wrap="square" lIns="91440" tIns="45720" rIns="91440" bIns="45720" anchor="t" upright="1">
          <a:noAutofit/>
        </a:bodyPr>
        <a:lstStyle/>
        <a:p>
          <a:pPr algn="ctr" rtl="0">
            <a:defRPr sz="1000"/>
          </a:pPr>
          <a:r>
            <a:rPr lang="ja-JP" altLang="en-US" sz="1100" b="0" i="0" u="none" strike="noStrike" baseline="0">
              <a:solidFill>
                <a:srgbClr val="000000"/>
              </a:solidFill>
              <a:latin typeface="ＭＳ 明朝"/>
              <a:ea typeface="ＭＳ 明朝"/>
            </a:rPr>
            <a:t>海浜ｻｯｶｰ場</a:t>
          </a:r>
        </a:p>
      </xdr:txBody>
    </xdr:sp>
    <xdr:clientData/>
  </xdr:oneCellAnchor>
  <xdr:twoCellAnchor>
    <xdr:from>
      <xdr:col>5</xdr:col>
      <xdr:colOff>66675</xdr:colOff>
      <xdr:row>68</xdr:row>
      <xdr:rowOff>28575</xdr:rowOff>
    </xdr:from>
    <xdr:to>
      <xdr:col>5</xdr:col>
      <xdr:colOff>552450</xdr:colOff>
      <xdr:row>71</xdr:row>
      <xdr:rowOff>123825</xdr:rowOff>
    </xdr:to>
    <xdr:sp macro="" textlink="">
      <xdr:nvSpPr>
        <xdr:cNvPr id="7271" name="Line 140"/>
        <xdr:cNvSpPr>
          <a:spLocks noChangeShapeType="1"/>
        </xdr:cNvSpPr>
      </xdr:nvSpPr>
      <xdr:spPr bwMode="auto">
        <a:xfrm flipH="1">
          <a:off x="3495675" y="11687175"/>
          <a:ext cx="485775" cy="609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542925</xdr:colOff>
      <xdr:row>68</xdr:row>
      <xdr:rowOff>28575</xdr:rowOff>
    </xdr:from>
    <xdr:to>
      <xdr:col>7</xdr:col>
      <xdr:colOff>638175</xdr:colOff>
      <xdr:row>68</xdr:row>
      <xdr:rowOff>28575</xdr:rowOff>
    </xdr:to>
    <xdr:sp macro="" textlink="">
      <xdr:nvSpPr>
        <xdr:cNvPr id="7272" name="Line 139"/>
        <xdr:cNvSpPr>
          <a:spLocks noChangeShapeType="1"/>
        </xdr:cNvSpPr>
      </xdr:nvSpPr>
      <xdr:spPr bwMode="auto">
        <a:xfrm>
          <a:off x="3971925" y="11687175"/>
          <a:ext cx="146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91</xdr:row>
      <xdr:rowOff>85725</xdr:rowOff>
    </xdr:from>
    <xdr:to>
      <xdr:col>9</xdr:col>
      <xdr:colOff>333375</xdr:colOff>
      <xdr:row>116</xdr:row>
      <xdr:rowOff>161925</xdr:rowOff>
    </xdr:to>
    <xdr:grpSp>
      <xdr:nvGrpSpPr>
        <xdr:cNvPr id="7273" name="Group 149"/>
        <xdr:cNvGrpSpPr>
          <a:grpSpLocks noChangeAspect="1"/>
        </xdr:cNvGrpSpPr>
      </xdr:nvGrpSpPr>
      <xdr:grpSpPr bwMode="auto">
        <a:xfrm>
          <a:off x="361950" y="15687675"/>
          <a:ext cx="6143625" cy="4362450"/>
          <a:chOff x="104" y="1202"/>
          <a:chExt cx="371" cy="249"/>
        </a:xfrm>
      </xdr:grpSpPr>
      <xdr:pic>
        <xdr:nvPicPr>
          <xdr:cNvPr id="7278" name="Picture 12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5665" r="-15665"/>
          <a:stretch>
            <a:fillRect/>
          </a:stretch>
        </xdr:blipFill>
        <xdr:spPr bwMode="auto">
          <a:xfrm>
            <a:off x="104" y="1202"/>
            <a:ext cx="371" cy="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279" name="Freeform 56"/>
          <xdr:cNvSpPr>
            <a:spLocks/>
          </xdr:cNvSpPr>
        </xdr:nvSpPr>
        <xdr:spPr bwMode="auto">
          <a:xfrm>
            <a:off x="316" y="1301"/>
            <a:ext cx="102" cy="26"/>
          </a:xfrm>
          <a:custGeom>
            <a:avLst/>
            <a:gdLst>
              <a:gd name="T0" fmla="*/ 102 w 102"/>
              <a:gd name="T1" fmla="*/ 0 h 31"/>
              <a:gd name="T2" fmla="*/ 19 w 102"/>
              <a:gd name="T3" fmla="*/ 0 h 31"/>
              <a:gd name="T4" fmla="*/ 0 w 102"/>
              <a:gd name="T5" fmla="*/ 9 h 31"/>
              <a:gd name="T6" fmla="*/ 0 60000 65536"/>
              <a:gd name="T7" fmla="*/ 0 60000 65536"/>
              <a:gd name="T8" fmla="*/ 0 60000 65536"/>
              <a:gd name="T9" fmla="*/ 0 w 102"/>
              <a:gd name="T10" fmla="*/ 0 h 31"/>
              <a:gd name="T11" fmla="*/ 102 w 102"/>
              <a:gd name="T12" fmla="*/ 31 h 31"/>
            </a:gdLst>
            <a:ahLst/>
            <a:cxnLst>
              <a:cxn ang="T6">
                <a:pos x="T0" y="T1"/>
              </a:cxn>
              <a:cxn ang="T7">
                <a:pos x="T2" y="T3"/>
              </a:cxn>
              <a:cxn ang="T8">
                <a:pos x="T4" y="T5"/>
              </a:cxn>
            </a:cxnLst>
            <a:rect l="T9" t="T10" r="T11" b="T12"/>
            <a:pathLst>
              <a:path w="102" h="31">
                <a:moveTo>
                  <a:pt x="102" y="0"/>
                </a:moveTo>
                <a:lnTo>
                  <a:pt x="19" y="0"/>
                </a:lnTo>
                <a:lnTo>
                  <a:pt x="0" y="31"/>
                </a:lnTo>
              </a:path>
            </a:pathLst>
          </a:custGeom>
          <a:noFill/>
          <a:ln w="9525" cap="flat" cmpd="sng">
            <a:solidFill>
              <a:srgbClr val="000000"/>
            </a:solidFill>
            <a:prstDash val="solid"/>
            <a:round/>
            <a:headEnd type="none" w="med" len="med"/>
            <a:tailEnd type="triangle" w="sm" len="lg"/>
          </a:ln>
          <a:extLst>
            <a:ext uri="{909E8E84-426E-40DD-AFC4-6F175D3DCCD1}">
              <a14:hiddenFill xmlns:a14="http://schemas.microsoft.com/office/drawing/2010/main">
                <a:solidFill>
                  <a:srgbClr val="FFFFFF"/>
                </a:solidFill>
              </a14:hiddenFill>
            </a:ext>
          </a:extLst>
        </xdr:spPr>
      </xdr:sp>
      <xdr:grpSp>
        <xdr:nvGrpSpPr>
          <xdr:cNvPr id="7280" name="Group 141"/>
          <xdr:cNvGrpSpPr>
            <a:grpSpLocks/>
          </xdr:cNvGrpSpPr>
        </xdr:nvGrpSpPr>
        <xdr:grpSpPr bwMode="auto">
          <a:xfrm>
            <a:off x="122" y="1270"/>
            <a:ext cx="125" cy="19"/>
            <a:chOff x="191" y="1270"/>
            <a:chExt cx="125" cy="19"/>
          </a:xfrm>
        </xdr:grpSpPr>
        <xdr:sp macro="" textlink="">
          <xdr:nvSpPr>
            <xdr:cNvPr id="7283" name="Line 139"/>
            <xdr:cNvSpPr>
              <a:spLocks noChangeShapeType="1"/>
            </xdr:cNvSpPr>
          </xdr:nvSpPr>
          <xdr:spPr bwMode="auto">
            <a:xfrm>
              <a:off x="191" y="1270"/>
              <a:ext cx="10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284" name="Line 140"/>
            <xdr:cNvSpPr>
              <a:spLocks noChangeShapeType="1"/>
            </xdr:cNvSpPr>
          </xdr:nvSpPr>
          <xdr:spPr bwMode="auto">
            <a:xfrm>
              <a:off x="294" y="1270"/>
              <a:ext cx="22" cy="1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7281" name="Oval 147"/>
          <xdr:cNvSpPr>
            <a:spLocks noChangeArrowheads="1"/>
          </xdr:cNvSpPr>
        </xdr:nvSpPr>
        <xdr:spPr bwMode="auto">
          <a:xfrm>
            <a:off x="248" y="1287"/>
            <a:ext cx="8" cy="8"/>
          </a:xfrm>
          <a:prstGeom prst="ellipse">
            <a:avLst/>
          </a:prstGeom>
          <a:solidFill>
            <a:srgbClr val="FF0000"/>
          </a:solidFill>
          <a:ln w="9525">
            <a:solidFill>
              <a:srgbClr val="FF0000"/>
            </a:solidFill>
            <a:round/>
            <a:headEnd/>
            <a:tailEnd/>
          </a:ln>
        </xdr:spPr>
      </xdr:sp>
      <xdr:sp macro="" textlink="">
        <xdr:nvSpPr>
          <xdr:cNvPr id="7282" name="Oval 148"/>
          <xdr:cNvSpPr>
            <a:spLocks noChangeArrowheads="1"/>
          </xdr:cNvSpPr>
        </xdr:nvSpPr>
        <xdr:spPr bwMode="auto">
          <a:xfrm>
            <a:off x="307" y="1329"/>
            <a:ext cx="8" cy="8"/>
          </a:xfrm>
          <a:prstGeom prst="ellipse">
            <a:avLst/>
          </a:prstGeom>
          <a:solidFill>
            <a:srgbClr val="FF0000"/>
          </a:solidFill>
          <a:ln w="9525">
            <a:solidFill>
              <a:srgbClr val="FF0000"/>
            </a:solidFill>
            <a:round/>
            <a:headEnd/>
            <a:tailEnd/>
          </a:ln>
        </xdr:spPr>
      </xdr:sp>
    </xdr:grpSp>
    <xdr:clientData/>
  </xdr:twoCellAnchor>
  <xdr:oneCellAnchor>
    <xdr:from>
      <xdr:col>0</xdr:col>
      <xdr:colOff>677989</xdr:colOff>
      <xdr:row>96</xdr:row>
      <xdr:rowOff>93724</xdr:rowOff>
    </xdr:from>
    <xdr:ext cx="1701752" cy="275717"/>
    <xdr:sp macro="" textlink="">
      <xdr:nvSpPr>
        <xdr:cNvPr id="69" name="Text Box 138"/>
        <xdr:cNvSpPr txBox="1">
          <a:spLocks noChangeArrowheads="1"/>
        </xdr:cNvSpPr>
      </xdr:nvSpPr>
      <xdr:spPr bwMode="auto">
        <a:xfrm>
          <a:off x="677989" y="16552924"/>
          <a:ext cx="1701752" cy="275717"/>
        </a:xfrm>
        <a:prstGeom prst="rect">
          <a:avLst/>
        </a:prstGeom>
        <a:solidFill>
          <a:srgbClr val="FFFFFF"/>
        </a:solidFill>
        <a:ln w="9525">
          <a:noFill/>
          <a:miter lim="800000"/>
          <a:headEnd/>
          <a:tailEnd/>
        </a:ln>
      </xdr:spPr>
      <xdr:txBody>
        <a:bodyPr vertOverflow="clip" wrap="square" lIns="91440" tIns="45720" rIns="91440" bIns="45720" anchor="t" upright="1">
          <a:noAutofit/>
        </a:bodyPr>
        <a:lstStyle/>
        <a:p>
          <a:pPr algn="ctr" rtl="0">
            <a:defRPr sz="1000"/>
          </a:pPr>
          <a:r>
            <a:rPr lang="ja-JP" altLang="en-US" sz="1100" b="0" i="0" u="none" strike="noStrike" baseline="0">
              <a:solidFill>
                <a:srgbClr val="000000"/>
              </a:solidFill>
              <a:latin typeface="ＭＳ 明朝"/>
              <a:ea typeface="ＭＳ 明朝"/>
            </a:rPr>
            <a:t>海浜ｻｯｶｰ場</a:t>
          </a:r>
        </a:p>
      </xdr:txBody>
    </xdr:sp>
    <xdr:clientData/>
  </xdr:oneCellAnchor>
  <xdr:twoCellAnchor>
    <xdr:from>
      <xdr:col>6</xdr:col>
      <xdr:colOff>106489</xdr:colOff>
      <xdr:row>99</xdr:row>
      <xdr:rowOff>55624</xdr:rowOff>
    </xdr:from>
    <xdr:to>
      <xdr:col>8</xdr:col>
      <xdr:colOff>46164</xdr:colOff>
      <xdr:row>101</xdr:row>
      <xdr:rowOff>38864</xdr:rowOff>
    </xdr:to>
    <xdr:sp macro="" textlink="">
      <xdr:nvSpPr>
        <xdr:cNvPr id="70" name="Text Box 54"/>
        <xdr:cNvSpPr txBox="1">
          <a:spLocks noChangeArrowheads="1"/>
        </xdr:cNvSpPr>
      </xdr:nvSpPr>
      <xdr:spPr bwMode="auto">
        <a:xfrm>
          <a:off x="4221289" y="17029174"/>
          <a:ext cx="1311275" cy="3261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ja-JP" altLang="en-US" sz="1100" b="0" i="0" u="none" strike="noStrike" baseline="0">
              <a:solidFill>
                <a:srgbClr val="000000"/>
              </a:solidFill>
              <a:latin typeface="ＭＳ 明朝"/>
              <a:ea typeface="ＭＳ 明朝"/>
            </a:rPr>
            <a:t>海浜多目的広場</a:t>
          </a:r>
        </a:p>
      </xdr:txBody>
    </xdr:sp>
    <xdr:clientData/>
  </xdr:twoCellAnchor>
  <xdr:twoCellAnchor>
    <xdr:from>
      <xdr:col>2</xdr:col>
      <xdr:colOff>180975</xdr:colOff>
      <xdr:row>113</xdr:row>
      <xdr:rowOff>161925</xdr:rowOff>
    </xdr:from>
    <xdr:to>
      <xdr:col>3</xdr:col>
      <xdr:colOff>238125</xdr:colOff>
      <xdr:row>115</xdr:row>
      <xdr:rowOff>109373</xdr:rowOff>
    </xdr:to>
    <xdr:sp macro="" textlink="">
      <xdr:nvSpPr>
        <xdr:cNvPr id="71" name="Text Box 58"/>
        <xdr:cNvSpPr txBox="1">
          <a:spLocks noChangeArrowheads="1"/>
        </xdr:cNvSpPr>
      </xdr:nvSpPr>
      <xdr:spPr bwMode="auto">
        <a:xfrm>
          <a:off x="1552575" y="19535775"/>
          <a:ext cx="742950" cy="29034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明朝"/>
              <a:ea typeface="ＭＳ 明朝"/>
            </a:rPr>
            <a:t>歩道橋</a:t>
          </a:r>
        </a:p>
      </xdr:txBody>
    </xdr:sp>
    <xdr:clientData/>
  </xdr:twoCellAnchor>
  <xdr:twoCellAnchor>
    <xdr:from>
      <xdr:col>2</xdr:col>
      <xdr:colOff>9525</xdr:colOff>
      <xdr:row>114</xdr:row>
      <xdr:rowOff>76200</xdr:rowOff>
    </xdr:from>
    <xdr:to>
      <xdr:col>3</xdr:col>
      <xdr:colOff>28575</xdr:colOff>
      <xdr:row>115</xdr:row>
      <xdr:rowOff>142875</xdr:rowOff>
    </xdr:to>
    <xdr:sp macro="" textlink="">
      <xdr:nvSpPr>
        <xdr:cNvPr id="7277" name="Freeform 59"/>
        <xdr:cNvSpPr>
          <a:spLocks/>
        </xdr:cNvSpPr>
      </xdr:nvSpPr>
      <xdr:spPr bwMode="auto">
        <a:xfrm flipV="1">
          <a:off x="1381125" y="19621500"/>
          <a:ext cx="704850" cy="238125"/>
        </a:xfrm>
        <a:custGeom>
          <a:avLst/>
          <a:gdLst>
            <a:gd name="T0" fmla="*/ 2147483647 w 102"/>
            <a:gd name="T1" fmla="*/ 0 h 31"/>
            <a:gd name="T2" fmla="*/ 2147483647 w 102"/>
            <a:gd name="T3" fmla="*/ 0 h 31"/>
            <a:gd name="T4" fmla="*/ 0 w 102"/>
            <a:gd name="T5" fmla="*/ 2147483647 h 31"/>
            <a:gd name="T6" fmla="*/ 0 60000 65536"/>
            <a:gd name="T7" fmla="*/ 0 60000 65536"/>
            <a:gd name="T8" fmla="*/ 0 60000 65536"/>
            <a:gd name="T9" fmla="*/ 0 w 102"/>
            <a:gd name="T10" fmla="*/ 0 h 31"/>
            <a:gd name="T11" fmla="*/ 102 w 102"/>
            <a:gd name="T12" fmla="*/ 31 h 31"/>
          </a:gdLst>
          <a:ahLst/>
          <a:cxnLst>
            <a:cxn ang="T6">
              <a:pos x="T0" y="T1"/>
            </a:cxn>
            <a:cxn ang="T7">
              <a:pos x="T2" y="T3"/>
            </a:cxn>
            <a:cxn ang="T8">
              <a:pos x="T4" y="T5"/>
            </a:cxn>
          </a:cxnLst>
          <a:rect l="T9" t="T10" r="T11" b="T12"/>
          <a:pathLst>
            <a:path w="102" h="31">
              <a:moveTo>
                <a:pt x="102" y="0"/>
              </a:moveTo>
              <a:lnTo>
                <a:pt x="19" y="0"/>
              </a:lnTo>
              <a:lnTo>
                <a:pt x="0" y="31"/>
              </a:lnTo>
            </a:path>
          </a:pathLst>
        </a:custGeom>
        <a:noFill/>
        <a:ln w="9525" cap="flat" cmpd="sng">
          <a:solidFill>
            <a:srgbClr val="000000"/>
          </a:solidFill>
          <a:prstDash val="solid"/>
          <a:round/>
          <a:headEnd type="none" w="med" len="med"/>
          <a:tailEnd type="triangle" w="sm" len="lg"/>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8</xdr:row>
      <xdr:rowOff>171450</xdr:rowOff>
    </xdr:from>
    <xdr:to>
      <xdr:col>10</xdr:col>
      <xdr:colOff>428625</xdr:colOff>
      <xdr:row>45</xdr:row>
      <xdr:rowOff>76200</xdr:rowOff>
    </xdr:to>
    <xdr:pic>
      <xdr:nvPicPr>
        <xdr:cNvPr id="2" name="図 1" descr="KAMISU"/>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2762250"/>
          <a:ext cx="7134225" cy="624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183216</xdr:colOff>
      <xdr:row>20</xdr:row>
      <xdr:rowOff>84605</xdr:rowOff>
    </xdr:from>
    <xdr:to>
      <xdr:col>10</xdr:col>
      <xdr:colOff>11766</xdr:colOff>
      <xdr:row>22</xdr:row>
      <xdr:rowOff>36428</xdr:rowOff>
    </xdr:to>
    <xdr:sp macro="" textlink="">
      <xdr:nvSpPr>
        <xdr:cNvPr id="3" name="AutoShape 7"/>
        <xdr:cNvSpPr>
          <a:spLocks noChangeArrowheads="1"/>
        </xdr:cNvSpPr>
      </xdr:nvSpPr>
      <xdr:spPr bwMode="auto">
        <a:xfrm>
          <a:off x="5669616" y="4732805"/>
          <a:ext cx="1200150" cy="294723"/>
        </a:xfrm>
        <a:prstGeom prst="wedgeRectCallout">
          <a:avLst>
            <a:gd name="adj1" fmla="val -89046"/>
            <a:gd name="adj2" fmla="val 40926"/>
          </a:avLst>
        </a:prstGeom>
        <a:solidFill>
          <a:srgbClr val="C0C0C0"/>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ＭＳ 明朝"/>
              <a:ea typeface="ＭＳ 明朝"/>
            </a:rPr>
            <a:t>海浜多目的広場</a:t>
          </a:r>
        </a:p>
      </xdr:txBody>
    </xdr:sp>
    <xdr:clientData/>
  </xdr:twoCellAnchor>
  <xdr:twoCellAnchor>
    <xdr:from>
      <xdr:col>7</xdr:col>
      <xdr:colOff>456639</xdr:colOff>
      <xdr:row>17</xdr:row>
      <xdr:rowOff>0</xdr:rowOff>
    </xdr:from>
    <xdr:to>
      <xdr:col>9</xdr:col>
      <xdr:colOff>351865</xdr:colOff>
      <xdr:row>18</xdr:row>
      <xdr:rowOff>119912</xdr:rowOff>
    </xdr:to>
    <xdr:sp macro="" textlink="">
      <xdr:nvSpPr>
        <xdr:cNvPr id="4" name="AutoShape 6"/>
        <xdr:cNvSpPr>
          <a:spLocks noChangeArrowheads="1"/>
        </xdr:cNvSpPr>
      </xdr:nvSpPr>
      <xdr:spPr bwMode="auto">
        <a:xfrm>
          <a:off x="5257239" y="4133850"/>
          <a:ext cx="1266826" cy="291362"/>
        </a:xfrm>
        <a:prstGeom prst="wedgeRectCallout">
          <a:avLst>
            <a:gd name="adj1" fmla="val -63685"/>
            <a:gd name="adj2" fmla="val 210370"/>
          </a:avLst>
        </a:prstGeom>
        <a:solidFill>
          <a:srgbClr val="C0C0C0"/>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ＭＳ 明朝"/>
              <a:ea typeface="ＭＳ 明朝"/>
            </a:rPr>
            <a:t>海浜サッカー場</a:t>
          </a:r>
        </a:p>
      </xdr:txBody>
    </xdr:sp>
    <xdr:clientData/>
  </xdr:twoCellAnchor>
  <xdr:twoCellAnchor>
    <xdr:from>
      <xdr:col>4</xdr:col>
      <xdr:colOff>435429</xdr:colOff>
      <xdr:row>22</xdr:row>
      <xdr:rowOff>149678</xdr:rowOff>
    </xdr:from>
    <xdr:to>
      <xdr:col>6</xdr:col>
      <xdr:colOff>129269</xdr:colOff>
      <xdr:row>24</xdr:row>
      <xdr:rowOff>101502</xdr:rowOff>
    </xdr:to>
    <xdr:sp macro="" textlink="">
      <xdr:nvSpPr>
        <xdr:cNvPr id="5" name="AutoShape 4"/>
        <xdr:cNvSpPr>
          <a:spLocks noChangeArrowheads="1"/>
        </xdr:cNvSpPr>
      </xdr:nvSpPr>
      <xdr:spPr bwMode="auto">
        <a:xfrm>
          <a:off x="3178629" y="5140778"/>
          <a:ext cx="1065440" cy="294724"/>
        </a:xfrm>
        <a:prstGeom prst="wedgeRectCallout">
          <a:avLst>
            <a:gd name="adj1" fmla="val 47868"/>
            <a:gd name="adj2" fmla="val 183686"/>
          </a:avLst>
        </a:prstGeom>
        <a:solidFill>
          <a:srgbClr val="CC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850" b="0" i="0" u="none" strike="noStrike" baseline="0">
              <a:solidFill>
                <a:srgbClr val="000000"/>
              </a:solidFill>
              <a:latin typeface="ＭＳ 明朝"/>
              <a:ea typeface="ＭＳ 明朝"/>
            </a:rPr>
            <a:t>セブンイレブン</a:t>
          </a:r>
          <a:r>
            <a:rPr lang="ja-JP" altLang="en-US" sz="850" b="0" i="0" u="none" strike="noStrike" baseline="0">
              <a:solidFill>
                <a:srgbClr val="000000"/>
              </a:solidFill>
              <a:latin typeface="Century"/>
              <a:ea typeface="ＭＳ 明朝"/>
            </a:rPr>
            <a:t> </a:t>
          </a:r>
          <a:endParaRPr lang="ja-JP" altLang="en-US" sz="850" b="0" i="0" u="none" strike="noStrike" baseline="0">
            <a:solidFill>
              <a:srgbClr val="000000"/>
            </a:solidFill>
            <a:latin typeface="Century"/>
          </a:endParaRPr>
        </a:p>
      </xdr:txBody>
    </xdr:sp>
    <xdr:clientData/>
  </xdr:twoCellAnchor>
  <xdr:twoCellAnchor>
    <xdr:from>
      <xdr:col>5</xdr:col>
      <xdr:colOff>56031</xdr:colOff>
      <xdr:row>15</xdr:row>
      <xdr:rowOff>11206</xdr:rowOff>
    </xdr:from>
    <xdr:to>
      <xdr:col>7</xdr:col>
      <xdr:colOff>156882</xdr:colOff>
      <xdr:row>16</xdr:row>
      <xdr:rowOff>131118</xdr:rowOff>
    </xdr:to>
    <xdr:sp macro="" textlink="">
      <xdr:nvSpPr>
        <xdr:cNvPr id="6" name="AutoShape 3"/>
        <xdr:cNvSpPr>
          <a:spLocks noChangeArrowheads="1"/>
        </xdr:cNvSpPr>
      </xdr:nvSpPr>
      <xdr:spPr bwMode="auto">
        <a:xfrm>
          <a:off x="3485031" y="3802156"/>
          <a:ext cx="1472451" cy="291362"/>
        </a:xfrm>
        <a:prstGeom prst="wedgeRectCallout">
          <a:avLst>
            <a:gd name="adj1" fmla="val 45266"/>
            <a:gd name="adj2" fmla="val 217635"/>
          </a:avLst>
        </a:prstGeom>
        <a:solidFill>
          <a:srgbClr val="C0C0C0"/>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ＭＳ 明朝"/>
              <a:ea typeface="ＭＳ 明朝"/>
            </a:rPr>
            <a:t>神栖総合サッカー場</a:t>
          </a:r>
        </a:p>
      </xdr:txBody>
    </xdr:sp>
    <xdr:clientData/>
  </xdr:twoCellAnchor>
  <xdr:twoCellAnchor>
    <xdr:from>
      <xdr:col>7</xdr:col>
      <xdr:colOff>152400</xdr:colOff>
      <xdr:row>22</xdr:row>
      <xdr:rowOff>95250</xdr:rowOff>
    </xdr:from>
    <xdr:to>
      <xdr:col>7</xdr:col>
      <xdr:colOff>619125</xdr:colOff>
      <xdr:row>23</xdr:row>
      <xdr:rowOff>152400</xdr:rowOff>
    </xdr:to>
    <xdr:sp macro="" textlink="">
      <xdr:nvSpPr>
        <xdr:cNvPr id="7" name="Line 8"/>
        <xdr:cNvSpPr>
          <a:spLocks noChangeShapeType="1"/>
        </xdr:cNvSpPr>
      </xdr:nvSpPr>
      <xdr:spPr bwMode="auto">
        <a:xfrm flipV="1">
          <a:off x="4953000" y="5086350"/>
          <a:ext cx="466725" cy="228600"/>
        </a:xfrm>
        <a:prstGeom prst="line">
          <a:avLst/>
        </a:prstGeom>
        <a:noFill/>
        <a:ln w="76200">
          <a:solidFill>
            <a:srgbClr val="FFCC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270062</xdr:colOff>
      <xdr:row>45</xdr:row>
      <xdr:rowOff>134470</xdr:rowOff>
    </xdr:from>
    <xdr:to>
      <xdr:col>7</xdr:col>
      <xdr:colOff>565336</xdr:colOff>
      <xdr:row>47</xdr:row>
      <xdr:rowOff>86293</xdr:rowOff>
    </xdr:to>
    <xdr:sp macro="" textlink="">
      <xdr:nvSpPr>
        <xdr:cNvPr id="8" name="AutoShape 9"/>
        <xdr:cNvSpPr>
          <a:spLocks noChangeArrowheads="1"/>
        </xdr:cNvSpPr>
      </xdr:nvSpPr>
      <xdr:spPr bwMode="auto">
        <a:xfrm>
          <a:off x="3013262" y="9068920"/>
          <a:ext cx="2352674" cy="294723"/>
        </a:xfrm>
        <a:prstGeom prst="wedgeRectCallout">
          <a:avLst>
            <a:gd name="adj1" fmla="val 120444"/>
            <a:gd name="adj2" fmla="val 96481"/>
          </a:avLst>
        </a:prstGeom>
        <a:solidFill>
          <a:srgbClr val="FFFF00"/>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ＭＳ 明朝"/>
              <a:ea typeface="ＭＳ 明朝"/>
            </a:rPr>
            <a:t>鹿島労災病院（車で２０分程度）</a:t>
          </a:r>
        </a:p>
      </xdr:txBody>
    </xdr:sp>
    <xdr:clientData/>
  </xdr:twoCellAnchor>
  <xdr:twoCellAnchor>
    <xdr:from>
      <xdr:col>1</xdr:col>
      <xdr:colOff>28575</xdr:colOff>
      <xdr:row>54</xdr:row>
      <xdr:rowOff>47625</xdr:rowOff>
    </xdr:from>
    <xdr:to>
      <xdr:col>9</xdr:col>
      <xdr:colOff>666750</xdr:colOff>
      <xdr:row>80</xdr:row>
      <xdr:rowOff>142875</xdr:rowOff>
    </xdr:to>
    <xdr:pic>
      <xdr:nvPicPr>
        <xdr:cNvPr id="9"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8767" t="40727" r="36658" b="13652"/>
        <a:stretch>
          <a:fillRect/>
        </a:stretch>
      </xdr:blipFill>
      <xdr:spPr bwMode="auto">
        <a:xfrm>
          <a:off x="714375" y="10525125"/>
          <a:ext cx="6124575" cy="455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485775</xdr:colOff>
      <xdr:row>71</xdr:row>
      <xdr:rowOff>161925</xdr:rowOff>
    </xdr:from>
    <xdr:to>
      <xdr:col>8</xdr:col>
      <xdr:colOff>428625</xdr:colOff>
      <xdr:row>75</xdr:row>
      <xdr:rowOff>104775</xdr:rowOff>
    </xdr:to>
    <xdr:sp macro="" textlink="">
      <xdr:nvSpPr>
        <xdr:cNvPr id="10" name="Oval 21"/>
        <xdr:cNvSpPr>
          <a:spLocks noChangeArrowheads="1"/>
        </xdr:cNvSpPr>
      </xdr:nvSpPr>
      <xdr:spPr bwMode="auto">
        <a:xfrm>
          <a:off x="5286375" y="13554075"/>
          <a:ext cx="628650" cy="62865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670377</xdr:colOff>
      <xdr:row>63</xdr:row>
      <xdr:rowOff>107496</xdr:rowOff>
    </xdr:from>
    <xdr:to>
      <xdr:col>3</xdr:col>
      <xdr:colOff>356053</xdr:colOff>
      <xdr:row>65</xdr:row>
      <xdr:rowOff>41710</xdr:rowOff>
    </xdr:to>
    <xdr:sp macro="" textlink="">
      <xdr:nvSpPr>
        <xdr:cNvPr id="11" name="AutoShape 23"/>
        <xdr:cNvSpPr>
          <a:spLocks noChangeArrowheads="1"/>
        </xdr:cNvSpPr>
      </xdr:nvSpPr>
      <xdr:spPr bwMode="auto">
        <a:xfrm>
          <a:off x="1356177" y="12128046"/>
          <a:ext cx="1057276" cy="277114"/>
        </a:xfrm>
        <a:prstGeom prst="wedgeRectCallout">
          <a:avLst>
            <a:gd name="adj1" fmla="val 67921"/>
            <a:gd name="adj2" fmla="val -364630"/>
          </a:avLst>
        </a:prstGeom>
        <a:solidFill>
          <a:srgbClr val="CC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850" b="0" i="0" u="none" strike="noStrike" baseline="0">
              <a:solidFill>
                <a:srgbClr val="000000"/>
              </a:solidFill>
              <a:latin typeface="ＭＳ 明朝"/>
              <a:ea typeface="ＭＳ 明朝"/>
            </a:rPr>
            <a:t>セブンイレブン</a:t>
          </a:r>
          <a:r>
            <a:rPr lang="ja-JP" altLang="en-US" sz="850" b="0" i="0" u="none" strike="noStrike" baseline="0">
              <a:solidFill>
                <a:srgbClr val="000000"/>
              </a:solidFill>
              <a:latin typeface="Century"/>
              <a:ea typeface="ＭＳ 明朝"/>
            </a:rPr>
            <a:t> </a:t>
          </a:r>
          <a:endParaRPr lang="ja-JP" altLang="en-US" sz="850" b="0" i="0" u="none" strike="noStrike" baseline="0">
            <a:solidFill>
              <a:srgbClr val="000000"/>
            </a:solidFill>
            <a:latin typeface="Century"/>
          </a:endParaRPr>
        </a:p>
      </xdr:txBody>
    </xdr:sp>
    <xdr:clientData/>
  </xdr:twoCellAnchor>
  <xdr:twoCellAnchor>
    <xdr:from>
      <xdr:col>1</xdr:col>
      <xdr:colOff>47625</xdr:colOff>
      <xdr:row>84</xdr:row>
      <xdr:rowOff>38100</xdr:rowOff>
    </xdr:from>
    <xdr:to>
      <xdr:col>9</xdr:col>
      <xdr:colOff>647700</xdr:colOff>
      <xdr:row>106</xdr:row>
      <xdr:rowOff>133350</xdr:rowOff>
    </xdr:to>
    <xdr:pic>
      <xdr:nvPicPr>
        <xdr:cNvPr id="12" name="図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7032" t="27171" r="25934" b="31686"/>
        <a:stretch>
          <a:fillRect/>
        </a:stretch>
      </xdr:blipFill>
      <xdr:spPr bwMode="auto">
        <a:xfrm>
          <a:off x="733425" y="15811500"/>
          <a:ext cx="6086475" cy="386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93</xdr:row>
      <xdr:rowOff>133350</xdr:rowOff>
    </xdr:from>
    <xdr:to>
      <xdr:col>3</xdr:col>
      <xdr:colOff>228600</xdr:colOff>
      <xdr:row>97</xdr:row>
      <xdr:rowOff>133350</xdr:rowOff>
    </xdr:to>
    <xdr:sp macro="" textlink="">
      <xdr:nvSpPr>
        <xdr:cNvPr id="13" name="Oval 26"/>
        <xdr:cNvSpPr>
          <a:spLocks noChangeArrowheads="1"/>
        </xdr:cNvSpPr>
      </xdr:nvSpPr>
      <xdr:spPr bwMode="auto">
        <a:xfrm>
          <a:off x="1619250" y="17449800"/>
          <a:ext cx="666750" cy="6858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288474</xdr:colOff>
      <xdr:row>13</xdr:row>
      <xdr:rowOff>102052</xdr:rowOff>
    </xdr:from>
    <xdr:ext cx="1260000" cy="288000"/>
    <xdr:sp macro="" textlink="">
      <xdr:nvSpPr>
        <xdr:cNvPr id="14" name="四角形吹き出し 13"/>
        <xdr:cNvSpPr>
          <a:spLocks/>
        </xdr:cNvSpPr>
      </xdr:nvSpPr>
      <xdr:spPr bwMode="auto">
        <a:xfrm>
          <a:off x="288474" y="3550102"/>
          <a:ext cx="1260000" cy="288000"/>
        </a:xfrm>
        <a:prstGeom prst="wedgeRectCallout">
          <a:avLst>
            <a:gd name="adj1" fmla="val -16124"/>
            <a:gd name="adj2" fmla="val 390256"/>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noAutofit/>
        </a:bodyPr>
        <a:lstStyle/>
        <a:p>
          <a:pPr algn="ctr"/>
          <a:r>
            <a:rPr kumimoji="1" lang="ja-JP" altLang="en-US" sz="1100"/>
            <a:t>白十字総合病院</a:t>
          </a:r>
        </a:p>
      </xdr:txBody>
    </xdr:sp>
    <xdr:clientData/>
  </xdr:oneCellAnchor>
  <xdr:twoCellAnchor>
    <xdr:from>
      <xdr:col>7</xdr:col>
      <xdr:colOff>480812</xdr:colOff>
      <xdr:row>24</xdr:row>
      <xdr:rowOff>153521</xdr:rowOff>
    </xdr:from>
    <xdr:to>
      <xdr:col>9</xdr:col>
      <xdr:colOff>369212</xdr:colOff>
      <xdr:row>26</xdr:row>
      <xdr:rowOff>105344</xdr:rowOff>
    </xdr:to>
    <xdr:sp macro="" textlink="">
      <xdr:nvSpPr>
        <xdr:cNvPr id="15" name="四角形吹き出し 14"/>
        <xdr:cNvSpPr/>
      </xdr:nvSpPr>
      <xdr:spPr bwMode="auto">
        <a:xfrm>
          <a:off x="5281412" y="5487521"/>
          <a:ext cx="1260000" cy="294723"/>
        </a:xfrm>
        <a:prstGeom prst="wedgeRectCallout">
          <a:avLst>
            <a:gd name="adj1" fmla="val -79041"/>
            <a:gd name="adj2" fmla="val 179673"/>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t>神栖済生会病院</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run/AppData/Local/Temp/Temp2_2017&#31070;&#26646;&#24066;&#38263;&#26479;&#22823;&#20250;(&#34920;&#32025;&#12289;&#35201;&#32177;&#12289;&#32068;&#21512;&#12379;&#12289;&#26696;&#20869;).zip/&#22823;&#20250;&#35201;&#38917;/02.2015&#31070;&#26646;&#24066;&#38263;&#26479;&#32068;&#21512;&#123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run/AppData/Local/Temp/Temp2_2017&#31070;&#26646;&#24066;&#38263;&#26479;&#22823;&#20250;(&#34920;&#32025;&#12289;&#35201;&#32177;&#12289;&#32068;&#21512;&#12379;&#12289;&#26696;&#20869;).zip/02.2017&#31070;&#26646;&#24066;&#38263;&#26479;&#32068;&#21512;&#12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選①"/>
      <sheetName val="予選②"/>
      <sheetName val="予選①時間"/>
      <sheetName val="予選②時間"/>
      <sheetName val="12ﾄｰﾅﾒﾝﾄ"/>
      <sheetName val="34ﾄｰﾅﾒﾝﾄ"/>
      <sheetName val="12ﾄｰﾅﾒﾝﾄ時間"/>
      <sheetName val="34ﾄｰﾅﾒﾝﾄ時間"/>
      <sheetName val="ﾌﾞﾛｯｸ別順位"/>
      <sheetName val="Sheet1"/>
    </sheetNames>
    <sheetDataSet>
      <sheetData sheetId="0">
        <row r="1">
          <cell r="H1">
            <v>42357</v>
          </cell>
        </row>
        <row r="3">
          <cell r="B3" t="str">
            <v>予選 Ａブロック</v>
          </cell>
          <cell r="J3" t="str">
            <v>神栖総合公園サッカー場</v>
          </cell>
          <cell r="S3" t="str">
            <v>①・②コート</v>
          </cell>
        </row>
        <row r="7">
          <cell r="B7" t="str">
            <v>FC波崎</v>
          </cell>
        </row>
        <row r="9">
          <cell r="B9" t="str">
            <v>平井SSS</v>
          </cell>
        </row>
        <row r="11">
          <cell r="B11" t="str">
            <v>とりで倶楽部</v>
          </cell>
        </row>
        <row r="13">
          <cell r="B13" t="str">
            <v>勿来SCSﾌﾞﾙｰ</v>
          </cell>
        </row>
        <row r="15">
          <cell r="B15" t="str">
            <v>予選 Ｂブロック</v>
          </cell>
          <cell r="J15" t="str">
            <v>神栖総合公園サッカー場</v>
          </cell>
          <cell r="S15" t="str">
            <v>①・②コート</v>
          </cell>
        </row>
        <row r="19">
          <cell r="B19" t="str">
            <v>ﾌｫﾙｻ若松FC</v>
          </cell>
        </row>
        <row r="21">
          <cell r="B21" t="str">
            <v>FCあさひ</v>
          </cell>
        </row>
        <row r="23">
          <cell r="B23" t="str">
            <v>中根FC</v>
          </cell>
        </row>
        <row r="25">
          <cell r="B25" t="str">
            <v>勿来SCS</v>
          </cell>
        </row>
        <row r="27">
          <cell r="B27" t="str">
            <v>予選 Ｃブロック</v>
          </cell>
          <cell r="J27" t="str">
            <v>海浜多目的広場</v>
          </cell>
          <cell r="S27" t="str">
            <v>③・④コート</v>
          </cell>
        </row>
        <row r="31">
          <cell r="B31" t="str">
            <v>波崎太田FC</v>
          </cell>
        </row>
        <row r="33">
          <cell r="B33" t="str">
            <v>小見川JFC</v>
          </cell>
        </row>
        <row r="35">
          <cell r="B35" t="str">
            <v>息栖SSS</v>
          </cell>
        </row>
        <row r="37">
          <cell r="B37" t="str">
            <v>FC日立</v>
          </cell>
        </row>
        <row r="39">
          <cell r="B39" t="str">
            <v>予選 Ｄブロック</v>
          </cell>
          <cell r="J39" t="str">
            <v>海浜多目的広場</v>
          </cell>
          <cell r="S39" t="str">
            <v>③・④コート</v>
          </cell>
        </row>
        <row r="43">
          <cell r="B43" t="str">
            <v>横瀬SSS</v>
          </cell>
        </row>
        <row r="45">
          <cell r="B45" t="str">
            <v>日の出SS</v>
          </cell>
        </row>
        <row r="47">
          <cell r="B47" t="str">
            <v>笠原SSS</v>
          </cell>
        </row>
        <row r="49">
          <cell r="B49" t="str">
            <v>中台SC</v>
          </cell>
        </row>
      </sheetData>
      <sheetData sheetId="1">
        <row r="1">
          <cell r="H1">
            <v>42357</v>
          </cell>
        </row>
        <row r="3">
          <cell r="B3" t="str">
            <v>予選 Ｅブロック</v>
          </cell>
          <cell r="J3" t="str">
            <v>海浜多目的広場</v>
          </cell>
          <cell r="S3" t="str">
            <v>⑤・⑥コート</v>
          </cell>
        </row>
        <row r="7">
          <cell r="B7" t="str">
            <v>大野原SSS</v>
          </cell>
        </row>
        <row r="9">
          <cell r="B9" t="str">
            <v>牛堀SSS</v>
          </cell>
        </row>
        <row r="11">
          <cell r="B11" t="str">
            <v>鉢形SSS</v>
          </cell>
        </row>
        <row r="13">
          <cell r="B13" t="str">
            <v>鹿島ｱﾝﾄﾗｰｽﾞJr</v>
          </cell>
        </row>
        <row r="15">
          <cell r="B15" t="str">
            <v>予選 Ｆブロック</v>
          </cell>
          <cell r="J15" t="str">
            <v>海浜多目的広場</v>
          </cell>
          <cell r="S15" t="str">
            <v>⑤・⑥コート</v>
          </cell>
        </row>
        <row r="19">
          <cell r="B19" t="str">
            <v>軽野東SSS</v>
          </cell>
        </row>
        <row r="21">
          <cell r="B21" t="str">
            <v>波野SSS</v>
          </cell>
        </row>
        <row r="23">
          <cell r="B23" t="str">
            <v>間々田FCがむしゃら</v>
          </cell>
        </row>
        <row r="25">
          <cell r="B25" t="str">
            <v>八千代町SSS</v>
          </cell>
        </row>
        <row r="27">
          <cell r="B27" t="str">
            <v>予選 Ｇブロック</v>
          </cell>
          <cell r="J27" t="str">
            <v>海浜サッカー場</v>
          </cell>
          <cell r="S27" t="str">
            <v>⑦・⑧コート</v>
          </cell>
        </row>
        <row r="31">
          <cell r="B31" t="str">
            <v>軽野SSS</v>
          </cell>
        </row>
        <row r="33">
          <cell r="B33" t="str">
            <v>鉾田SSS</v>
          </cell>
        </row>
        <row r="35">
          <cell r="B35" t="str">
            <v>土浦第二小SSS</v>
          </cell>
        </row>
        <row r="37">
          <cell r="B37" t="str">
            <v>総和南FC</v>
          </cell>
        </row>
        <row r="39">
          <cell r="B39" t="str">
            <v>予選 Ｈブロック</v>
          </cell>
          <cell r="J39" t="str">
            <v>海浜サッカー場</v>
          </cell>
          <cell r="S39" t="str">
            <v>⑦・⑧コート</v>
          </cell>
        </row>
        <row r="43">
          <cell r="B43" t="str">
            <v>土合FC</v>
          </cell>
        </row>
        <row r="45">
          <cell r="B45" t="str">
            <v>本城睦ＦＣ</v>
          </cell>
        </row>
        <row r="47">
          <cell r="B47" t="str">
            <v>津田SSS</v>
          </cell>
        </row>
        <row r="49">
          <cell r="B49" t="str">
            <v>FCﾄﾞﾙﾌｨﾝ</v>
          </cell>
        </row>
      </sheetData>
      <sheetData sheetId="2">
        <row r="6">
          <cell r="F6">
            <v>0.41666666666666669</v>
          </cell>
        </row>
        <row r="7">
          <cell r="F7">
            <v>0.44791666666666669</v>
          </cell>
        </row>
        <row r="8">
          <cell r="F8">
            <v>0.4826388888888889</v>
          </cell>
        </row>
        <row r="10">
          <cell r="F10">
            <v>0.54166666666666663</v>
          </cell>
        </row>
        <row r="11">
          <cell r="F11">
            <v>0.57638888888888895</v>
          </cell>
        </row>
        <row r="12">
          <cell r="F12">
            <v>0.60763888888888895</v>
          </cell>
        </row>
        <row r="17">
          <cell r="F17">
            <v>0.41666666666666669</v>
          </cell>
        </row>
        <row r="18">
          <cell r="F18">
            <v>0.44791666666666669</v>
          </cell>
        </row>
        <row r="19">
          <cell r="F19">
            <v>0.4826388888888889</v>
          </cell>
        </row>
        <row r="21">
          <cell r="F21">
            <v>0.54166666666666663</v>
          </cell>
        </row>
        <row r="22">
          <cell r="F22">
            <v>0.57638888888888895</v>
          </cell>
        </row>
        <row r="23">
          <cell r="F23">
            <v>0.60763888888888895</v>
          </cell>
        </row>
        <row r="28">
          <cell r="F28">
            <v>0.41666666666666669</v>
          </cell>
        </row>
        <row r="29">
          <cell r="F29">
            <v>0.44791666666666669</v>
          </cell>
        </row>
        <row r="30">
          <cell r="F30">
            <v>0.4826388888888889</v>
          </cell>
        </row>
        <row r="32">
          <cell r="F32">
            <v>0.54166666666666663</v>
          </cell>
        </row>
        <row r="33">
          <cell r="F33">
            <v>0.57638888888888895</v>
          </cell>
        </row>
        <row r="34">
          <cell r="F34">
            <v>0.60763888888888895</v>
          </cell>
        </row>
        <row r="39">
          <cell r="F39">
            <v>0.41666666666666669</v>
          </cell>
        </row>
        <row r="40">
          <cell r="F40">
            <v>0.44791666666666669</v>
          </cell>
        </row>
        <row r="41">
          <cell r="F41">
            <v>0.4826388888888889</v>
          </cell>
        </row>
        <row r="43">
          <cell r="F43">
            <v>0.54166666666666663</v>
          </cell>
        </row>
        <row r="44">
          <cell r="F44">
            <v>0.57638888888888895</v>
          </cell>
        </row>
        <row r="45">
          <cell r="F45">
            <v>0.60763888888888895</v>
          </cell>
        </row>
      </sheetData>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30"/>
      <sheetName val="①（低）30"/>
      <sheetName val="②（低）30"/>
      <sheetName val="時間（低）30"/>
      <sheetName val="結①（低）30"/>
      <sheetName val="結②（低）30"/>
      <sheetName val="（低）31"/>
      <sheetName val="①(低)31"/>
      <sheetName val="②(低)31"/>
      <sheetName val="時間(低)31"/>
      <sheetName val="結①（低）31"/>
      <sheetName val="結②(低)31"/>
      <sheetName val="（低）32"/>
      <sheetName val="①（低）32"/>
      <sheetName val="②（低）32"/>
      <sheetName val="時間（低）32"/>
      <sheetName val="結①（低）32"/>
      <sheetName val="結②（低）32"/>
      <sheetName val="（低）27"/>
      <sheetName val="①（低）27"/>
      <sheetName val="②（低）27"/>
      <sheetName val="時間（低）27"/>
      <sheetName val="（低）28"/>
      <sheetName val="①（低）28"/>
      <sheetName val="②（低）28"/>
      <sheetName val="時間（低）28"/>
      <sheetName val="結①（低）28"/>
      <sheetName val="結②（低）28"/>
      <sheetName val="予選①"/>
      <sheetName val="予選②"/>
      <sheetName val="予選①時間"/>
      <sheetName val="予選②時間"/>
      <sheetName val="12ﾄｰﾅﾒﾝﾄ"/>
      <sheetName val="34ﾄｰﾅﾒﾝﾄ"/>
      <sheetName val="12ﾄｰﾅﾒﾝﾄ時間"/>
      <sheetName val="34ﾄｰﾅﾒﾝﾄ時間"/>
      <sheetName val="ﾌﾞﾛｯｸ別順位"/>
      <sheetName val="（高）32"/>
      <sheetName val="①（高）32"/>
      <sheetName val="②（高）32"/>
      <sheetName val="時間（高）32"/>
      <sheetName val="結①（高）32"/>
      <sheetName val="結②（高）32"/>
      <sheetName val="　　　　出場チーム・会場名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C3" t="str">
            <v>Ａﾌﾞﾛｯｸ１位</v>
          </cell>
          <cell r="D3" t="str">
            <v>Ａﾌﾞﾛｯｸ-１位</v>
          </cell>
          <cell r="E3">
            <v>1</v>
          </cell>
        </row>
        <row r="4">
          <cell r="D4" t="str">
            <v>Ａﾌﾞﾛｯｸ-２位</v>
          </cell>
          <cell r="E4">
            <v>2</v>
          </cell>
        </row>
        <row r="5">
          <cell r="D5" t="str">
            <v>Ａﾌﾞﾛｯｸ-３位</v>
          </cell>
          <cell r="E5">
            <v>3</v>
          </cell>
        </row>
        <row r="6">
          <cell r="D6" t="str">
            <v>Ａﾌﾞﾛｯｸ-４位</v>
          </cell>
          <cell r="E6">
            <v>4</v>
          </cell>
        </row>
        <row r="7">
          <cell r="C7" t="str">
            <v>Ｂﾌﾞﾛｯｸ１位</v>
          </cell>
          <cell r="D7" t="str">
            <v>Ｂﾌﾞﾛｯｸ-１位</v>
          </cell>
          <cell r="E7">
            <v>1</v>
          </cell>
        </row>
        <row r="8">
          <cell r="D8" t="str">
            <v>Ｂﾌﾞﾛｯｸ-２位</v>
          </cell>
          <cell r="E8">
            <v>2</v>
          </cell>
        </row>
        <row r="9">
          <cell r="D9" t="str">
            <v>Ｂﾌﾞﾛｯｸ-３位</v>
          </cell>
          <cell r="E9">
            <v>3</v>
          </cell>
        </row>
        <row r="10">
          <cell r="D10" t="str">
            <v>Ｂﾌﾞﾛｯｸ-４位</v>
          </cell>
          <cell r="E10">
            <v>4</v>
          </cell>
        </row>
        <row r="11">
          <cell r="C11" t="str">
            <v>Ｃﾌﾞﾛｯｸ１位</v>
          </cell>
          <cell r="D11" t="str">
            <v>Ｃﾌﾞﾛｯｸ-１位</v>
          </cell>
          <cell r="E11">
            <v>1</v>
          </cell>
        </row>
        <row r="12">
          <cell r="D12" t="str">
            <v>Ｃﾌﾞﾛｯｸ-２位</v>
          </cell>
          <cell r="E12">
            <v>2</v>
          </cell>
        </row>
        <row r="13">
          <cell r="D13" t="str">
            <v>Ｃﾌﾞﾛｯｸ-３位</v>
          </cell>
          <cell r="E13">
            <v>3</v>
          </cell>
        </row>
        <row r="14">
          <cell r="D14" t="str">
            <v>Ｃﾌﾞﾛｯｸ-４位</v>
          </cell>
          <cell r="E14">
            <v>4</v>
          </cell>
        </row>
        <row r="15">
          <cell r="C15" t="str">
            <v>Ｄﾌﾞﾛｯｸ１位</v>
          </cell>
          <cell r="D15" t="str">
            <v>Ｄﾌﾞﾛｯｸ-１位</v>
          </cell>
          <cell r="E15">
            <v>1</v>
          </cell>
        </row>
        <row r="16">
          <cell r="D16" t="str">
            <v>Ｄﾌﾞﾛｯｸ-２位</v>
          </cell>
          <cell r="E16">
            <v>2</v>
          </cell>
        </row>
        <row r="17">
          <cell r="D17" t="str">
            <v>Ｄﾌﾞﾛｯｸ-３位</v>
          </cell>
          <cell r="E17">
            <v>3</v>
          </cell>
        </row>
        <row r="18">
          <cell r="D18" t="str">
            <v>Ｄﾌﾞﾛｯｸ-４位</v>
          </cell>
          <cell r="E18">
            <v>4</v>
          </cell>
        </row>
        <row r="19">
          <cell r="C19" t="str">
            <v>Ｅﾌﾞﾛｯｸ１位</v>
          </cell>
          <cell r="D19" t="str">
            <v>Ｅﾌﾞﾛｯｸ-１位</v>
          </cell>
          <cell r="E19">
            <v>1</v>
          </cell>
        </row>
        <row r="20">
          <cell r="D20" t="str">
            <v>Ｅﾌﾞﾛｯｸ-２位</v>
          </cell>
          <cell r="E20">
            <v>2</v>
          </cell>
        </row>
        <row r="21">
          <cell r="D21" t="str">
            <v>Ｅﾌﾞﾛｯｸ-３位</v>
          </cell>
          <cell r="E21">
            <v>3</v>
          </cell>
        </row>
        <row r="22">
          <cell r="D22" t="str">
            <v>Ｅﾌﾞﾛｯｸ-４位</v>
          </cell>
          <cell r="E22">
            <v>4</v>
          </cell>
        </row>
        <row r="23">
          <cell r="C23" t="str">
            <v>Ｆﾌﾞﾛｯｸ１位</v>
          </cell>
          <cell r="D23" t="str">
            <v>Ｆﾌﾞﾛｯｸ-１位</v>
          </cell>
          <cell r="E23">
            <v>1</v>
          </cell>
        </row>
        <row r="24">
          <cell r="D24" t="str">
            <v>Ｆﾌﾞﾛｯｸ-２位</v>
          </cell>
          <cell r="E24">
            <v>2</v>
          </cell>
        </row>
        <row r="25">
          <cell r="D25" t="str">
            <v>Ｆﾌﾞﾛｯｸ-３位</v>
          </cell>
          <cell r="E25">
            <v>3</v>
          </cell>
        </row>
        <row r="26">
          <cell r="D26" t="str">
            <v>Ｆﾌﾞﾛｯｸ-４位</v>
          </cell>
          <cell r="E26">
            <v>4</v>
          </cell>
        </row>
        <row r="27">
          <cell r="C27" t="str">
            <v>Ｇﾌﾞﾛｯｸ１位</v>
          </cell>
          <cell r="D27" t="str">
            <v>Ｇﾌﾞﾛｯｸ-１位</v>
          </cell>
        </row>
        <row r="28">
          <cell r="D28" t="str">
            <v>Ｇﾌﾞﾛｯｸ-２位</v>
          </cell>
        </row>
        <row r="29">
          <cell r="D29" t="str">
            <v>Ｇﾌﾞﾛｯｸ-３位</v>
          </cell>
        </row>
        <row r="30">
          <cell r="D30" t="str">
            <v>Ｇﾌﾞﾛｯｸ-４位</v>
          </cell>
        </row>
        <row r="31">
          <cell r="C31" t="str">
            <v>Ｈﾌﾞﾛｯｸ１位</v>
          </cell>
          <cell r="D31" t="str">
            <v>Ｈﾌﾞﾛｯｸ-１位</v>
          </cell>
        </row>
        <row r="32">
          <cell r="D32" t="str">
            <v>Ｈﾌﾞﾛｯｸ-２位</v>
          </cell>
        </row>
        <row r="33">
          <cell r="D33" t="str">
            <v>Ｈﾌﾞﾛｯｸ-３位</v>
          </cell>
        </row>
        <row r="34">
          <cell r="D34" t="str">
            <v>Ｈﾌﾞﾛｯｸ-４位</v>
          </cell>
        </row>
      </sheetData>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abSelected="1" view="pageBreakPreview" topLeftCell="A3" zoomScaleNormal="100" zoomScaleSheetLayoutView="100" workbookViewId="0">
      <selection activeCell="S35" sqref="S35"/>
    </sheetView>
  </sheetViews>
  <sheetFormatPr defaultRowHeight="13.5"/>
  <sheetData/>
  <phoneticPr fontId="3"/>
  <pageMargins left="0.78740157480314965" right="0.39370078740157483" top="0.78740157480314965" bottom="0.78740157480314965" header="0.51181102362204722" footer="0.51181102362204722"/>
  <pageSetup paperSize="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73"/>
  <sheetViews>
    <sheetView showGridLines="0" view="pageBreakPreview" zoomScale="85" zoomScaleNormal="75" zoomScaleSheetLayoutView="85" workbookViewId="0">
      <selection activeCell="S35" sqref="S35"/>
    </sheetView>
  </sheetViews>
  <sheetFormatPr defaultRowHeight="13.5"/>
  <cols>
    <col min="1" max="1" width="2.375" style="18" customWidth="1"/>
    <col min="2" max="44" width="2.5" style="18" customWidth="1"/>
    <col min="45" max="45" width="1.25" style="18" customWidth="1"/>
    <col min="46" max="47" width="2.5" style="18" customWidth="1"/>
    <col min="48" max="78" width="2.125" style="18" customWidth="1"/>
    <col min="79" max="148" width="3" style="18" customWidth="1"/>
    <col min="149" max="256" width="9" style="18"/>
    <col min="257" max="257" width="2.375" style="18" customWidth="1"/>
    <col min="258" max="300" width="2.5" style="18" customWidth="1"/>
    <col min="301" max="301" width="1.25" style="18" customWidth="1"/>
    <col min="302" max="303" width="2.5" style="18" customWidth="1"/>
    <col min="304" max="334" width="2.125" style="18" customWidth="1"/>
    <col min="335" max="404" width="3" style="18" customWidth="1"/>
    <col min="405" max="512" width="9" style="18"/>
    <col min="513" max="513" width="2.375" style="18" customWidth="1"/>
    <col min="514" max="556" width="2.5" style="18" customWidth="1"/>
    <col min="557" max="557" width="1.25" style="18" customWidth="1"/>
    <col min="558" max="559" width="2.5" style="18" customWidth="1"/>
    <col min="560" max="590" width="2.125" style="18" customWidth="1"/>
    <col min="591" max="660" width="3" style="18" customWidth="1"/>
    <col min="661" max="768" width="9" style="18"/>
    <col min="769" max="769" width="2.375" style="18" customWidth="1"/>
    <col min="770" max="812" width="2.5" style="18" customWidth="1"/>
    <col min="813" max="813" width="1.25" style="18" customWidth="1"/>
    <col min="814" max="815" width="2.5" style="18" customWidth="1"/>
    <col min="816" max="846" width="2.125" style="18" customWidth="1"/>
    <col min="847" max="916" width="3" style="18" customWidth="1"/>
    <col min="917" max="1024" width="9" style="18"/>
    <col min="1025" max="1025" width="2.375" style="18" customWidth="1"/>
    <col min="1026" max="1068" width="2.5" style="18" customWidth="1"/>
    <col min="1069" max="1069" width="1.25" style="18" customWidth="1"/>
    <col min="1070" max="1071" width="2.5" style="18" customWidth="1"/>
    <col min="1072" max="1102" width="2.125" style="18" customWidth="1"/>
    <col min="1103" max="1172" width="3" style="18" customWidth="1"/>
    <col min="1173" max="1280" width="9" style="18"/>
    <col min="1281" max="1281" width="2.375" style="18" customWidth="1"/>
    <col min="1282" max="1324" width="2.5" style="18" customWidth="1"/>
    <col min="1325" max="1325" width="1.25" style="18" customWidth="1"/>
    <col min="1326" max="1327" width="2.5" style="18" customWidth="1"/>
    <col min="1328" max="1358" width="2.125" style="18" customWidth="1"/>
    <col min="1359" max="1428" width="3" style="18" customWidth="1"/>
    <col min="1429" max="1536" width="9" style="18"/>
    <col min="1537" max="1537" width="2.375" style="18" customWidth="1"/>
    <col min="1538" max="1580" width="2.5" style="18" customWidth="1"/>
    <col min="1581" max="1581" width="1.25" style="18" customWidth="1"/>
    <col min="1582" max="1583" width="2.5" style="18" customWidth="1"/>
    <col min="1584" max="1614" width="2.125" style="18" customWidth="1"/>
    <col min="1615" max="1684" width="3" style="18" customWidth="1"/>
    <col min="1685" max="1792" width="9" style="18"/>
    <col min="1793" max="1793" width="2.375" style="18" customWidth="1"/>
    <col min="1794" max="1836" width="2.5" style="18" customWidth="1"/>
    <col min="1837" max="1837" width="1.25" style="18" customWidth="1"/>
    <col min="1838" max="1839" width="2.5" style="18" customWidth="1"/>
    <col min="1840" max="1870" width="2.125" style="18" customWidth="1"/>
    <col min="1871" max="1940" width="3" style="18" customWidth="1"/>
    <col min="1941" max="2048" width="9" style="18"/>
    <col min="2049" max="2049" width="2.375" style="18" customWidth="1"/>
    <col min="2050" max="2092" width="2.5" style="18" customWidth="1"/>
    <col min="2093" max="2093" width="1.25" style="18" customWidth="1"/>
    <col min="2094" max="2095" width="2.5" style="18" customWidth="1"/>
    <col min="2096" max="2126" width="2.125" style="18" customWidth="1"/>
    <col min="2127" max="2196" width="3" style="18" customWidth="1"/>
    <col min="2197" max="2304" width="9" style="18"/>
    <col min="2305" max="2305" width="2.375" style="18" customWidth="1"/>
    <col min="2306" max="2348" width="2.5" style="18" customWidth="1"/>
    <col min="2349" max="2349" width="1.25" style="18" customWidth="1"/>
    <col min="2350" max="2351" width="2.5" style="18" customWidth="1"/>
    <col min="2352" max="2382" width="2.125" style="18" customWidth="1"/>
    <col min="2383" max="2452" width="3" style="18" customWidth="1"/>
    <col min="2453" max="2560" width="9" style="18"/>
    <col min="2561" max="2561" width="2.375" style="18" customWidth="1"/>
    <col min="2562" max="2604" width="2.5" style="18" customWidth="1"/>
    <col min="2605" max="2605" width="1.25" style="18" customWidth="1"/>
    <col min="2606" max="2607" width="2.5" style="18" customWidth="1"/>
    <col min="2608" max="2638" width="2.125" style="18" customWidth="1"/>
    <col min="2639" max="2708" width="3" style="18" customWidth="1"/>
    <col min="2709" max="2816" width="9" style="18"/>
    <col min="2817" max="2817" width="2.375" style="18" customWidth="1"/>
    <col min="2818" max="2860" width="2.5" style="18" customWidth="1"/>
    <col min="2861" max="2861" width="1.25" style="18" customWidth="1"/>
    <col min="2862" max="2863" width="2.5" style="18" customWidth="1"/>
    <col min="2864" max="2894" width="2.125" style="18" customWidth="1"/>
    <col min="2895" max="2964" width="3" style="18" customWidth="1"/>
    <col min="2965" max="3072" width="9" style="18"/>
    <col min="3073" max="3073" width="2.375" style="18" customWidth="1"/>
    <col min="3074" max="3116" width="2.5" style="18" customWidth="1"/>
    <col min="3117" max="3117" width="1.25" style="18" customWidth="1"/>
    <col min="3118" max="3119" width="2.5" style="18" customWidth="1"/>
    <col min="3120" max="3150" width="2.125" style="18" customWidth="1"/>
    <col min="3151" max="3220" width="3" style="18" customWidth="1"/>
    <col min="3221" max="3328" width="9" style="18"/>
    <col min="3329" max="3329" width="2.375" style="18" customWidth="1"/>
    <col min="3330" max="3372" width="2.5" style="18" customWidth="1"/>
    <col min="3373" max="3373" width="1.25" style="18" customWidth="1"/>
    <col min="3374" max="3375" width="2.5" style="18" customWidth="1"/>
    <col min="3376" max="3406" width="2.125" style="18" customWidth="1"/>
    <col min="3407" max="3476" width="3" style="18" customWidth="1"/>
    <col min="3477" max="3584" width="9" style="18"/>
    <col min="3585" max="3585" width="2.375" style="18" customWidth="1"/>
    <col min="3586" max="3628" width="2.5" style="18" customWidth="1"/>
    <col min="3629" max="3629" width="1.25" style="18" customWidth="1"/>
    <col min="3630" max="3631" width="2.5" style="18" customWidth="1"/>
    <col min="3632" max="3662" width="2.125" style="18" customWidth="1"/>
    <col min="3663" max="3732" width="3" style="18" customWidth="1"/>
    <col min="3733" max="3840" width="9" style="18"/>
    <col min="3841" max="3841" width="2.375" style="18" customWidth="1"/>
    <col min="3842" max="3884" width="2.5" style="18" customWidth="1"/>
    <col min="3885" max="3885" width="1.25" style="18" customWidth="1"/>
    <col min="3886" max="3887" width="2.5" style="18" customWidth="1"/>
    <col min="3888" max="3918" width="2.125" style="18" customWidth="1"/>
    <col min="3919" max="3988" width="3" style="18" customWidth="1"/>
    <col min="3989" max="4096" width="9" style="18"/>
    <col min="4097" max="4097" width="2.375" style="18" customWidth="1"/>
    <col min="4098" max="4140" width="2.5" style="18" customWidth="1"/>
    <col min="4141" max="4141" width="1.25" style="18" customWidth="1"/>
    <col min="4142" max="4143" width="2.5" style="18" customWidth="1"/>
    <col min="4144" max="4174" width="2.125" style="18" customWidth="1"/>
    <col min="4175" max="4244" width="3" style="18" customWidth="1"/>
    <col min="4245" max="4352" width="9" style="18"/>
    <col min="4353" max="4353" width="2.375" style="18" customWidth="1"/>
    <col min="4354" max="4396" width="2.5" style="18" customWidth="1"/>
    <col min="4397" max="4397" width="1.25" style="18" customWidth="1"/>
    <col min="4398" max="4399" width="2.5" style="18" customWidth="1"/>
    <col min="4400" max="4430" width="2.125" style="18" customWidth="1"/>
    <col min="4431" max="4500" width="3" style="18" customWidth="1"/>
    <col min="4501" max="4608" width="9" style="18"/>
    <col min="4609" max="4609" width="2.375" style="18" customWidth="1"/>
    <col min="4610" max="4652" width="2.5" style="18" customWidth="1"/>
    <col min="4653" max="4653" width="1.25" style="18" customWidth="1"/>
    <col min="4654" max="4655" width="2.5" style="18" customWidth="1"/>
    <col min="4656" max="4686" width="2.125" style="18" customWidth="1"/>
    <col min="4687" max="4756" width="3" style="18" customWidth="1"/>
    <col min="4757" max="4864" width="9" style="18"/>
    <col min="4865" max="4865" width="2.375" style="18" customWidth="1"/>
    <col min="4866" max="4908" width="2.5" style="18" customWidth="1"/>
    <col min="4909" max="4909" width="1.25" style="18" customWidth="1"/>
    <col min="4910" max="4911" width="2.5" style="18" customWidth="1"/>
    <col min="4912" max="4942" width="2.125" style="18" customWidth="1"/>
    <col min="4943" max="5012" width="3" style="18" customWidth="1"/>
    <col min="5013" max="5120" width="9" style="18"/>
    <col min="5121" max="5121" width="2.375" style="18" customWidth="1"/>
    <col min="5122" max="5164" width="2.5" style="18" customWidth="1"/>
    <col min="5165" max="5165" width="1.25" style="18" customWidth="1"/>
    <col min="5166" max="5167" width="2.5" style="18" customWidth="1"/>
    <col min="5168" max="5198" width="2.125" style="18" customWidth="1"/>
    <col min="5199" max="5268" width="3" style="18" customWidth="1"/>
    <col min="5269" max="5376" width="9" style="18"/>
    <col min="5377" max="5377" width="2.375" style="18" customWidth="1"/>
    <col min="5378" max="5420" width="2.5" style="18" customWidth="1"/>
    <col min="5421" max="5421" width="1.25" style="18" customWidth="1"/>
    <col min="5422" max="5423" width="2.5" style="18" customWidth="1"/>
    <col min="5424" max="5454" width="2.125" style="18" customWidth="1"/>
    <col min="5455" max="5524" width="3" style="18" customWidth="1"/>
    <col min="5525" max="5632" width="9" style="18"/>
    <col min="5633" max="5633" width="2.375" style="18" customWidth="1"/>
    <col min="5634" max="5676" width="2.5" style="18" customWidth="1"/>
    <col min="5677" max="5677" width="1.25" style="18" customWidth="1"/>
    <col min="5678" max="5679" width="2.5" style="18" customWidth="1"/>
    <col min="5680" max="5710" width="2.125" style="18" customWidth="1"/>
    <col min="5711" max="5780" width="3" style="18" customWidth="1"/>
    <col min="5781" max="5888" width="9" style="18"/>
    <col min="5889" max="5889" width="2.375" style="18" customWidth="1"/>
    <col min="5890" max="5932" width="2.5" style="18" customWidth="1"/>
    <col min="5933" max="5933" width="1.25" style="18" customWidth="1"/>
    <col min="5934" max="5935" width="2.5" style="18" customWidth="1"/>
    <col min="5936" max="5966" width="2.125" style="18" customWidth="1"/>
    <col min="5967" max="6036" width="3" style="18" customWidth="1"/>
    <col min="6037" max="6144" width="9" style="18"/>
    <col min="6145" max="6145" width="2.375" style="18" customWidth="1"/>
    <col min="6146" max="6188" width="2.5" style="18" customWidth="1"/>
    <col min="6189" max="6189" width="1.25" style="18" customWidth="1"/>
    <col min="6190" max="6191" width="2.5" style="18" customWidth="1"/>
    <col min="6192" max="6222" width="2.125" style="18" customWidth="1"/>
    <col min="6223" max="6292" width="3" style="18" customWidth="1"/>
    <col min="6293" max="6400" width="9" style="18"/>
    <col min="6401" max="6401" width="2.375" style="18" customWidth="1"/>
    <col min="6402" max="6444" width="2.5" style="18" customWidth="1"/>
    <col min="6445" max="6445" width="1.25" style="18" customWidth="1"/>
    <col min="6446" max="6447" width="2.5" style="18" customWidth="1"/>
    <col min="6448" max="6478" width="2.125" style="18" customWidth="1"/>
    <col min="6479" max="6548" width="3" style="18" customWidth="1"/>
    <col min="6549" max="6656" width="9" style="18"/>
    <col min="6657" max="6657" width="2.375" style="18" customWidth="1"/>
    <col min="6658" max="6700" width="2.5" style="18" customWidth="1"/>
    <col min="6701" max="6701" width="1.25" style="18" customWidth="1"/>
    <col min="6702" max="6703" width="2.5" style="18" customWidth="1"/>
    <col min="6704" max="6734" width="2.125" style="18" customWidth="1"/>
    <col min="6735" max="6804" width="3" style="18" customWidth="1"/>
    <col min="6805" max="6912" width="9" style="18"/>
    <col min="6913" max="6913" width="2.375" style="18" customWidth="1"/>
    <col min="6914" max="6956" width="2.5" style="18" customWidth="1"/>
    <col min="6957" max="6957" width="1.25" style="18" customWidth="1"/>
    <col min="6958" max="6959" width="2.5" style="18" customWidth="1"/>
    <col min="6960" max="6990" width="2.125" style="18" customWidth="1"/>
    <col min="6991" max="7060" width="3" style="18" customWidth="1"/>
    <col min="7061" max="7168" width="9" style="18"/>
    <col min="7169" max="7169" width="2.375" style="18" customWidth="1"/>
    <col min="7170" max="7212" width="2.5" style="18" customWidth="1"/>
    <col min="7213" max="7213" width="1.25" style="18" customWidth="1"/>
    <col min="7214" max="7215" width="2.5" style="18" customWidth="1"/>
    <col min="7216" max="7246" width="2.125" style="18" customWidth="1"/>
    <col min="7247" max="7316" width="3" style="18" customWidth="1"/>
    <col min="7317" max="7424" width="9" style="18"/>
    <col min="7425" max="7425" width="2.375" style="18" customWidth="1"/>
    <col min="7426" max="7468" width="2.5" style="18" customWidth="1"/>
    <col min="7469" max="7469" width="1.25" style="18" customWidth="1"/>
    <col min="7470" max="7471" width="2.5" style="18" customWidth="1"/>
    <col min="7472" max="7502" width="2.125" style="18" customWidth="1"/>
    <col min="7503" max="7572" width="3" style="18" customWidth="1"/>
    <col min="7573" max="7680" width="9" style="18"/>
    <col min="7681" max="7681" width="2.375" style="18" customWidth="1"/>
    <col min="7682" max="7724" width="2.5" style="18" customWidth="1"/>
    <col min="7725" max="7725" width="1.25" style="18" customWidth="1"/>
    <col min="7726" max="7727" width="2.5" style="18" customWidth="1"/>
    <col min="7728" max="7758" width="2.125" style="18" customWidth="1"/>
    <col min="7759" max="7828" width="3" style="18" customWidth="1"/>
    <col min="7829" max="7936" width="9" style="18"/>
    <col min="7937" max="7937" width="2.375" style="18" customWidth="1"/>
    <col min="7938" max="7980" width="2.5" style="18" customWidth="1"/>
    <col min="7981" max="7981" width="1.25" style="18" customWidth="1"/>
    <col min="7982" max="7983" width="2.5" style="18" customWidth="1"/>
    <col min="7984" max="8014" width="2.125" style="18" customWidth="1"/>
    <col min="8015" max="8084" width="3" style="18" customWidth="1"/>
    <col min="8085" max="8192" width="9" style="18"/>
    <col min="8193" max="8193" width="2.375" style="18" customWidth="1"/>
    <col min="8194" max="8236" width="2.5" style="18" customWidth="1"/>
    <col min="8237" max="8237" width="1.25" style="18" customWidth="1"/>
    <col min="8238" max="8239" width="2.5" style="18" customWidth="1"/>
    <col min="8240" max="8270" width="2.125" style="18" customWidth="1"/>
    <col min="8271" max="8340" width="3" style="18" customWidth="1"/>
    <col min="8341" max="8448" width="9" style="18"/>
    <col min="8449" max="8449" width="2.375" style="18" customWidth="1"/>
    <col min="8450" max="8492" width="2.5" style="18" customWidth="1"/>
    <col min="8493" max="8493" width="1.25" style="18" customWidth="1"/>
    <col min="8494" max="8495" width="2.5" style="18" customWidth="1"/>
    <col min="8496" max="8526" width="2.125" style="18" customWidth="1"/>
    <col min="8527" max="8596" width="3" style="18" customWidth="1"/>
    <col min="8597" max="8704" width="9" style="18"/>
    <col min="8705" max="8705" width="2.375" style="18" customWidth="1"/>
    <col min="8706" max="8748" width="2.5" style="18" customWidth="1"/>
    <col min="8749" max="8749" width="1.25" style="18" customWidth="1"/>
    <col min="8750" max="8751" width="2.5" style="18" customWidth="1"/>
    <col min="8752" max="8782" width="2.125" style="18" customWidth="1"/>
    <col min="8783" max="8852" width="3" style="18" customWidth="1"/>
    <col min="8853" max="8960" width="9" style="18"/>
    <col min="8961" max="8961" width="2.375" style="18" customWidth="1"/>
    <col min="8962" max="9004" width="2.5" style="18" customWidth="1"/>
    <col min="9005" max="9005" width="1.25" style="18" customWidth="1"/>
    <col min="9006" max="9007" width="2.5" style="18" customWidth="1"/>
    <col min="9008" max="9038" width="2.125" style="18" customWidth="1"/>
    <col min="9039" max="9108" width="3" style="18" customWidth="1"/>
    <col min="9109" max="9216" width="9" style="18"/>
    <col min="9217" max="9217" width="2.375" style="18" customWidth="1"/>
    <col min="9218" max="9260" width="2.5" style="18" customWidth="1"/>
    <col min="9261" max="9261" width="1.25" style="18" customWidth="1"/>
    <col min="9262" max="9263" width="2.5" style="18" customWidth="1"/>
    <col min="9264" max="9294" width="2.125" style="18" customWidth="1"/>
    <col min="9295" max="9364" width="3" style="18" customWidth="1"/>
    <col min="9365" max="9472" width="9" style="18"/>
    <col min="9473" max="9473" width="2.375" style="18" customWidth="1"/>
    <col min="9474" max="9516" width="2.5" style="18" customWidth="1"/>
    <col min="9517" max="9517" width="1.25" style="18" customWidth="1"/>
    <col min="9518" max="9519" width="2.5" style="18" customWidth="1"/>
    <col min="9520" max="9550" width="2.125" style="18" customWidth="1"/>
    <col min="9551" max="9620" width="3" style="18" customWidth="1"/>
    <col min="9621" max="9728" width="9" style="18"/>
    <col min="9729" max="9729" width="2.375" style="18" customWidth="1"/>
    <col min="9730" max="9772" width="2.5" style="18" customWidth="1"/>
    <col min="9773" max="9773" width="1.25" style="18" customWidth="1"/>
    <col min="9774" max="9775" width="2.5" style="18" customWidth="1"/>
    <col min="9776" max="9806" width="2.125" style="18" customWidth="1"/>
    <col min="9807" max="9876" width="3" style="18" customWidth="1"/>
    <col min="9877" max="9984" width="9" style="18"/>
    <col min="9985" max="9985" width="2.375" style="18" customWidth="1"/>
    <col min="9986" max="10028" width="2.5" style="18" customWidth="1"/>
    <col min="10029" max="10029" width="1.25" style="18" customWidth="1"/>
    <col min="10030" max="10031" width="2.5" style="18" customWidth="1"/>
    <col min="10032" max="10062" width="2.125" style="18" customWidth="1"/>
    <col min="10063" max="10132" width="3" style="18" customWidth="1"/>
    <col min="10133" max="10240" width="9" style="18"/>
    <col min="10241" max="10241" width="2.375" style="18" customWidth="1"/>
    <col min="10242" max="10284" width="2.5" style="18" customWidth="1"/>
    <col min="10285" max="10285" width="1.25" style="18" customWidth="1"/>
    <col min="10286" max="10287" width="2.5" style="18" customWidth="1"/>
    <col min="10288" max="10318" width="2.125" style="18" customWidth="1"/>
    <col min="10319" max="10388" width="3" style="18" customWidth="1"/>
    <col min="10389" max="10496" width="9" style="18"/>
    <col min="10497" max="10497" width="2.375" style="18" customWidth="1"/>
    <col min="10498" max="10540" width="2.5" style="18" customWidth="1"/>
    <col min="10541" max="10541" width="1.25" style="18" customWidth="1"/>
    <col min="10542" max="10543" width="2.5" style="18" customWidth="1"/>
    <col min="10544" max="10574" width="2.125" style="18" customWidth="1"/>
    <col min="10575" max="10644" width="3" style="18" customWidth="1"/>
    <col min="10645" max="10752" width="9" style="18"/>
    <col min="10753" max="10753" width="2.375" style="18" customWidth="1"/>
    <col min="10754" max="10796" width="2.5" style="18" customWidth="1"/>
    <col min="10797" max="10797" width="1.25" style="18" customWidth="1"/>
    <col min="10798" max="10799" width="2.5" style="18" customWidth="1"/>
    <col min="10800" max="10830" width="2.125" style="18" customWidth="1"/>
    <col min="10831" max="10900" width="3" style="18" customWidth="1"/>
    <col min="10901" max="11008" width="9" style="18"/>
    <col min="11009" max="11009" width="2.375" style="18" customWidth="1"/>
    <col min="11010" max="11052" width="2.5" style="18" customWidth="1"/>
    <col min="11053" max="11053" width="1.25" style="18" customWidth="1"/>
    <col min="11054" max="11055" width="2.5" style="18" customWidth="1"/>
    <col min="11056" max="11086" width="2.125" style="18" customWidth="1"/>
    <col min="11087" max="11156" width="3" style="18" customWidth="1"/>
    <col min="11157" max="11264" width="9" style="18"/>
    <col min="11265" max="11265" width="2.375" style="18" customWidth="1"/>
    <col min="11266" max="11308" width="2.5" style="18" customWidth="1"/>
    <col min="11309" max="11309" width="1.25" style="18" customWidth="1"/>
    <col min="11310" max="11311" width="2.5" style="18" customWidth="1"/>
    <col min="11312" max="11342" width="2.125" style="18" customWidth="1"/>
    <col min="11343" max="11412" width="3" style="18" customWidth="1"/>
    <col min="11413" max="11520" width="9" style="18"/>
    <col min="11521" max="11521" width="2.375" style="18" customWidth="1"/>
    <col min="11522" max="11564" width="2.5" style="18" customWidth="1"/>
    <col min="11565" max="11565" width="1.25" style="18" customWidth="1"/>
    <col min="11566" max="11567" width="2.5" style="18" customWidth="1"/>
    <col min="11568" max="11598" width="2.125" style="18" customWidth="1"/>
    <col min="11599" max="11668" width="3" style="18" customWidth="1"/>
    <col min="11669" max="11776" width="9" style="18"/>
    <col min="11777" max="11777" width="2.375" style="18" customWidth="1"/>
    <col min="11778" max="11820" width="2.5" style="18" customWidth="1"/>
    <col min="11821" max="11821" width="1.25" style="18" customWidth="1"/>
    <col min="11822" max="11823" width="2.5" style="18" customWidth="1"/>
    <col min="11824" max="11854" width="2.125" style="18" customWidth="1"/>
    <col min="11855" max="11924" width="3" style="18" customWidth="1"/>
    <col min="11925" max="12032" width="9" style="18"/>
    <col min="12033" max="12033" width="2.375" style="18" customWidth="1"/>
    <col min="12034" max="12076" width="2.5" style="18" customWidth="1"/>
    <col min="12077" max="12077" width="1.25" style="18" customWidth="1"/>
    <col min="12078" max="12079" width="2.5" style="18" customWidth="1"/>
    <col min="12080" max="12110" width="2.125" style="18" customWidth="1"/>
    <col min="12111" max="12180" width="3" style="18" customWidth="1"/>
    <col min="12181" max="12288" width="9" style="18"/>
    <col min="12289" max="12289" width="2.375" style="18" customWidth="1"/>
    <col min="12290" max="12332" width="2.5" style="18" customWidth="1"/>
    <col min="12333" max="12333" width="1.25" style="18" customWidth="1"/>
    <col min="12334" max="12335" width="2.5" style="18" customWidth="1"/>
    <col min="12336" max="12366" width="2.125" style="18" customWidth="1"/>
    <col min="12367" max="12436" width="3" style="18" customWidth="1"/>
    <col min="12437" max="12544" width="9" style="18"/>
    <col min="12545" max="12545" width="2.375" style="18" customWidth="1"/>
    <col min="12546" max="12588" width="2.5" style="18" customWidth="1"/>
    <col min="12589" max="12589" width="1.25" style="18" customWidth="1"/>
    <col min="12590" max="12591" width="2.5" style="18" customWidth="1"/>
    <col min="12592" max="12622" width="2.125" style="18" customWidth="1"/>
    <col min="12623" max="12692" width="3" style="18" customWidth="1"/>
    <col min="12693" max="12800" width="9" style="18"/>
    <col min="12801" max="12801" width="2.375" style="18" customWidth="1"/>
    <col min="12802" max="12844" width="2.5" style="18" customWidth="1"/>
    <col min="12845" max="12845" width="1.25" style="18" customWidth="1"/>
    <col min="12846" max="12847" width="2.5" style="18" customWidth="1"/>
    <col min="12848" max="12878" width="2.125" style="18" customWidth="1"/>
    <col min="12879" max="12948" width="3" style="18" customWidth="1"/>
    <col min="12949" max="13056" width="9" style="18"/>
    <col min="13057" max="13057" width="2.375" style="18" customWidth="1"/>
    <col min="13058" max="13100" width="2.5" style="18" customWidth="1"/>
    <col min="13101" max="13101" width="1.25" style="18" customWidth="1"/>
    <col min="13102" max="13103" width="2.5" style="18" customWidth="1"/>
    <col min="13104" max="13134" width="2.125" style="18" customWidth="1"/>
    <col min="13135" max="13204" width="3" style="18" customWidth="1"/>
    <col min="13205" max="13312" width="9" style="18"/>
    <col min="13313" max="13313" width="2.375" style="18" customWidth="1"/>
    <col min="13314" max="13356" width="2.5" style="18" customWidth="1"/>
    <col min="13357" max="13357" width="1.25" style="18" customWidth="1"/>
    <col min="13358" max="13359" width="2.5" style="18" customWidth="1"/>
    <col min="13360" max="13390" width="2.125" style="18" customWidth="1"/>
    <col min="13391" max="13460" width="3" style="18" customWidth="1"/>
    <col min="13461" max="13568" width="9" style="18"/>
    <col min="13569" max="13569" width="2.375" style="18" customWidth="1"/>
    <col min="13570" max="13612" width="2.5" style="18" customWidth="1"/>
    <col min="13613" max="13613" width="1.25" style="18" customWidth="1"/>
    <col min="13614" max="13615" width="2.5" style="18" customWidth="1"/>
    <col min="13616" max="13646" width="2.125" style="18" customWidth="1"/>
    <col min="13647" max="13716" width="3" style="18" customWidth="1"/>
    <col min="13717" max="13824" width="9" style="18"/>
    <col min="13825" max="13825" width="2.375" style="18" customWidth="1"/>
    <col min="13826" max="13868" width="2.5" style="18" customWidth="1"/>
    <col min="13869" max="13869" width="1.25" style="18" customWidth="1"/>
    <col min="13870" max="13871" width="2.5" style="18" customWidth="1"/>
    <col min="13872" max="13902" width="2.125" style="18" customWidth="1"/>
    <col min="13903" max="13972" width="3" style="18" customWidth="1"/>
    <col min="13973" max="14080" width="9" style="18"/>
    <col min="14081" max="14081" width="2.375" style="18" customWidth="1"/>
    <col min="14082" max="14124" width="2.5" style="18" customWidth="1"/>
    <col min="14125" max="14125" width="1.25" style="18" customWidth="1"/>
    <col min="14126" max="14127" width="2.5" style="18" customWidth="1"/>
    <col min="14128" max="14158" width="2.125" style="18" customWidth="1"/>
    <col min="14159" max="14228" width="3" style="18" customWidth="1"/>
    <col min="14229" max="14336" width="9" style="18"/>
    <col min="14337" max="14337" width="2.375" style="18" customWidth="1"/>
    <col min="14338" max="14380" width="2.5" style="18" customWidth="1"/>
    <col min="14381" max="14381" width="1.25" style="18" customWidth="1"/>
    <col min="14382" max="14383" width="2.5" style="18" customWidth="1"/>
    <col min="14384" max="14414" width="2.125" style="18" customWidth="1"/>
    <col min="14415" max="14484" width="3" style="18" customWidth="1"/>
    <col min="14485" max="14592" width="9" style="18"/>
    <col min="14593" max="14593" width="2.375" style="18" customWidth="1"/>
    <col min="14594" max="14636" width="2.5" style="18" customWidth="1"/>
    <col min="14637" max="14637" width="1.25" style="18" customWidth="1"/>
    <col min="14638" max="14639" width="2.5" style="18" customWidth="1"/>
    <col min="14640" max="14670" width="2.125" style="18" customWidth="1"/>
    <col min="14671" max="14740" width="3" style="18" customWidth="1"/>
    <col min="14741" max="14848" width="9" style="18"/>
    <col min="14849" max="14849" width="2.375" style="18" customWidth="1"/>
    <col min="14850" max="14892" width="2.5" style="18" customWidth="1"/>
    <col min="14893" max="14893" width="1.25" style="18" customWidth="1"/>
    <col min="14894" max="14895" width="2.5" style="18" customWidth="1"/>
    <col min="14896" max="14926" width="2.125" style="18" customWidth="1"/>
    <col min="14927" max="14996" width="3" style="18" customWidth="1"/>
    <col min="14997" max="15104" width="9" style="18"/>
    <col min="15105" max="15105" width="2.375" style="18" customWidth="1"/>
    <col min="15106" max="15148" width="2.5" style="18" customWidth="1"/>
    <col min="15149" max="15149" width="1.25" style="18" customWidth="1"/>
    <col min="15150" max="15151" width="2.5" style="18" customWidth="1"/>
    <col min="15152" max="15182" width="2.125" style="18" customWidth="1"/>
    <col min="15183" max="15252" width="3" style="18" customWidth="1"/>
    <col min="15253" max="15360" width="9" style="18"/>
    <col min="15361" max="15361" width="2.375" style="18" customWidth="1"/>
    <col min="15362" max="15404" width="2.5" style="18" customWidth="1"/>
    <col min="15405" max="15405" width="1.25" style="18" customWidth="1"/>
    <col min="15406" max="15407" width="2.5" style="18" customWidth="1"/>
    <col min="15408" max="15438" width="2.125" style="18" customWidth="1"/>
    <col min="15439" max="15508" width="3" style="18" customWidth="1"/>
    <col min="15509" max="15616" width="9" style="18"/>
    <col min="15617" max="15617" width="2.375" style="18" customWidth="1"/>
    <col min="15618" max="15660" width="2.5" style="18" customWidth="1"/>
    <col min="15661" max="15661" width="1.25" style="18" customWidth="1"/>
    <col min="15662" max="15663" width="2.5" style="18" customWidth="1"/>
    <col min="15664" max="15694" width="2.125" style="18" customWidth="1"/>
    <col min="15695" max="15764" width="3" style="18" customWidth="1"/>
    <col min="15765" max="15872" width="9" style="18"/>
    <col min="15873" max="15873" width="2.375" style="18" customWidth="1"/>
    <col min="15874" max="15916" width="2.5" style="18" customWidth="1"/>
    <col min="15917" max="15917" width="1.25" style="18" customWidth="1"/>
    <col min="15918" max="15919" width="2.5" style="18" customWidth="1"/>
    <col min="15920" max="15950" width="2.125" style="18" customWidth="1"/>
    <col min="15951" max="16020" width="3" style="18" customWidth="1"/>
    <col min="16021" max="16128" width="9" style="18"/>
    <col min="16129" max="16129" width="2.375" style="18" customWidth="1"/>
    <col min="16130" max="16172" width="2.5" style="18" customWidth="1"/>
    <col min="16173" max="16173" width="1.25" style="18" customWidth="1"/>
    <col min="16174" max="16175" width="2.5" style="18" customWidth="1"/>
    <col min="16176" max="16206" width="2.125" style="18" customWidth="1"/>
    <col min="16207" max="16276" width="3" style="18" customWidth="1"/>
    <col min="16277" max="16384" width="9" style="18"/>
  </cols>
  <sheetData>
    <row r="1" spans="1:44" ht="9" customHeight="1"/>
    <row r="2" spans="1:44" ht="17.25">
      <c r="B2" s="133" t="s">
        <v>358</v>
      </c>
      <c r="H2" s="328">
        <v>43086</v>
      </c>
      <c r="I2" s="328"/>
      <c r="J2" s="328"/>
      <c r="K2" s="328"/>
      <c r="L2" s="328"/>
      <c r="M2" s="178" t="str">
        <f>TEXT(H2,"aaa")</f>
        <v>日</v>
      </c>
      <c r="N2" s="178"/>
      <c r="O2" s="178"/>
      <c r="R2" s="133" t="s">
        <v>458</v>
      </c>
    </row>
    <row r="4" spans="1:44" ht="18" thickBot="1">
      <c r="B4" s="364" t="s">
        <v>459</v>
      </c>
      <c r="C4" s="364"/>
      <c r="D4" s="364"/>
      <c r="E4" s="364"/>
      <c r="F4" s="364"/>
      <c r="G4" s="364"/>
      <c r="H4" s="364"/>
      <c r="I4" s="364"/>
      <c r="J4" s="364"/>
      <c r="K4" s="364"/>
      <c r="L4" s="364"/>
      <c r="M4" s="364"/>
      <c r="N4" s="364"/>
      <c r="O4" s="364"/>
      <c r="P4" s="364"/>
      <c r="Q4" s="365" t="s">
        <v>233</v>
      </c>
      <c r="R4" s="365"/>
      <c r="S4" s="365"/>
      <c r="T4" s="365"/>
      <c r="U4" s="365"/>
      <c r="V4" s="365"/>
      <c r="W4" s="365"/>
      <c r="X4" s="365"/>
      <c r="Y4" s="365"/>
      <c r="Z4" s="134"/>
      <c r="AA4" s="134"/>
      <c r="AB4" s="134"/>
      <c r="AC4" s="134"/>
      <c r="AD4" s="134"/>
      <c r="AE4" s="134"/>
      <c r="AF4" s="134"/>
      <c r="AG4" s="366" t="s">
        <v>460</v>
      </c>
      <c r="AH4" s="366"/>
      <c r="AI4" s="366"/>
      <c r="AJ4" s="366"/>
      <c r="AK4" s="366"/>
    </row>
    <row r="5" spans="1:44" ht="18.75" customHeight="1" thickBot="1">
      <c r="B5" s="273" t="s">
        <v>309</v>
      </c>
      <c r="C5" s="273"/>
      <c r="D5" s="273"/>
      <c r="E5" s="270" t="s">
        <v>310</v>
      </c>
      <c r="F5" s="270"/>
      <c r="G5" s="270"/>
      <c r="H5" s="270"/>
      <c r="I5" s="270"/>
      <c r="J5" s="270"/>
      <c r="K5" s="270"/>
      <c r="L5" s="273" t="s">
        <v>461</v>
      </c>
      <c r="M5" s="273"/>
      <c r="N5" s="273"/>
      <c r="O5" s="273"/>
      <c r="P5" s="273"/>
      <c r="Q5" s="273"/>
      <c r="R5" s="273"/>
      <c r="S5" s="273"/>
      <c r="T5" s="273"/>
      <c r="U5" s="273"/>
      <c r="V5" s="273"/>
      <c r="W5" s="273"/>
      <c r="X5" s="273"/>
      <c r="Y5" s="273" t="s">
        <v>462</v>
      </c>
      <c r="Z5" s="273"/>
      <c r="AA5" s="273"/>
      <c r="AB5" s="273"/>
      <c r="AC5" s="273"/>
      <c r="AD5" s="273"/>
      <c r="AE5" s="273"/>
      <c r="AF5" s="273"/>
      <c r="AG5" s="273"/>
      <c r="AH5" s="273"/>
      <c r="AI5" s="273"/>
      <c r="AJ5" s="273"/>
      <c r="AK5" s="273" t="s">
        <v>463</v>
      </c>
      <c r="AL5" s="273"/>
      <c r="AM5" s="273"/>
      <c r="AN5" s="273"/>
      <c r="AO5" s="273"/>
      <c r="AP5" s="273"/>
      <c r="AQ5" s="273"/>
      <c r="AR5" s="273"/>
    </row>
    <row r="6" spans="1:44" ht="13.5" customHeight="1" thickBot="1">
      <c r="B6" s="379" t="s">
        <v>464</v>
      </c>
      <c r="C6" s="379"/>
      <c r="D6" s="379"/>
      <c r="E6" s="380">
        <v>0.375</v>
      </c>
      <c r="F6" s="380"/>
      <c r="G6" s="380"/>
      <c r="H6" s="135" t="s">
        <v>313</v>
      </c>
      <c r="I6" s="381">
        <f>E6+TIME(0,35,0)</f>
        <v>0.39930555555555558</v>
      </c>
      <c r="J6" s="381"/>
      <c r="K6" s="381"/>
      <c r="L6" s="382" t="str">
        <f>[2]ﾌﾞﾛｯｸ別順位!D3</f>
        <v>Ａﾌﾞﾛｯｸ-１位</v>
      </c>
      <c r="M6" s="382"/>
      <c r="N6" s="382"/>
      <c r="O6" s="382"/>
      <c r="P6" s="382"/>
      <c r="Q6" s="382"/>
      <c r="R6" s="383" t="s">
        <v>465</v>
      </c>
      <c r="S6" s="384" t="str">
        <f>[2]ﾌﾞﾛｯｸ別順位!D19</f>
        <v>Ｅﾌﾞﾛｯｸ-１位</v>
      </c>
      <c r="T6" s="382"/>
      <c r="U6" s="382"/>
      <c r="V6" s="382"/>
      <c r="W6" s="382"/>
      <c r="X6" s="385"/>
      <c r="Y6" s="367" t="s">
        <v>466</v>
      </c>
      <c r="Z6" s="367"/>
      <c r="AA6" s="367"/>
      <c r="AB6" s="367"/>
      <c r="AC6" s="367"/>
      <c r="AD6" s="367"/>
      <c r="AE6" s="367"/>
      <c r="AF6" s="367"/>
      <c r="AG6" s="367"/>
      <c r="AH6" s="367"/>
      <c r="AI6" s="367"/>
      <c r="AJ6" s="367"/>
      <c r="AK6" s="136"/>
      <c r="AL6" s="137"/>
      <c r="AM6" s="137"/>
      <c r="AN6" s="137"/>
      <c r="AO6" s="137"/>
      <c r="AP6" s="137"/>
      <c r="AQ6" s="137"/>
      <c r="AR6" s="138"/>
    </row>
    <row r="7" spans="1:44" ht="13.5" customHeight="1">
      <c r="B7" s="379"/>
      <c r="C7" s="379"/>
      <c r="D7" s="379"/>
      <c r="E7" s="139"/>
      <c r="F7" s="137"/>
      <c r="G7" s="137"/>
      <c r="H7" s="135"/>
      <c r="I7" s="140"/>
      <c r="J7" s="140"/>
      <c r="K7" s="140"/>
      <c r="L7" s="368"/>
      <c r="M7" s="368"/>
      <c r="N7" s="368"/>
      <c r="O7" s="368"/>
      <c r="P7" s="368"/>
      <c r="Q7" s="368"/>
      <c r="R7" s="383"/>
      <c r="S7" s="369"/>
      <c r="T7" s="369"/>
      <c r="U7" s="369"/>
      <c r="V7" s="369"/>
      <c r="W7" s="369"/>
      <c r="X7" s="369"/>
      <c r="Y7" s="370"/>
      <c r="Z7" s="370"/>
      <c r="AA7" s="370"/>
      <c r="AB7" s="370"/>
      <c r="AC7" s="370"/>
      <c r="AD7" s="370"/>
      <c r="AE7" s="370"/>
      <c r="AF7" s="370"/>
      <c r="AG7" s="370"/>
      <c r="AH7" s="370"/>
      <c r="AI7" s="370"/>
      <c r="AJ7" s="370"/>
      <c r="AK7" s="136"/>
      <c r="AL7" s="137"/>
      <c r="AM7" s="137"/>
      <c r="AN7" s="137"/>
      <c r="AO7" s="137"/>
      <c r="AP7" s="137"/>
      <c r="AQ7" s="137"/>
      <c r="AR7" s="138"/>
    </row>
    <row r="8" spans="1:44" ht="13.5" customHeight="1">
      <c r="B8" s="371" t="s">
        <v>467</v>
      </c>
      <c r="C8" s="371"/>
      <c r="D8" s="371"/>
      <c r="E8" s="372">
        <v>0.40972222222222227</v>
      </c>
      <c r="F8" s="372"/>
      <c r="G8" s="372"/>
      <c r="H8" s="141" t="s">
        <v>313</v>
      </c>
      <c r="I8" s="373">
        <f>E8+TIME(0,35,0)</f>
        <v>0.43402777777777785</v>
      </c>
      <c r="J8" s="373"/>
      <c r="K8" s="373"/>
      <c r="L8" s="374" t="str">
        <f>[2]ﾌﾞﾛｯｸ別順位!D7</f>
        <v>Ｂﾌﾞﾛｯｸ-１位</v>
      </c>
      <c r="M8" s="375"/>
      <c r="N8" s="375"/>
      <c r="O8" s="375"/>
      <c r="P8" s="375"/>
      <c r="Q8" s="376"/>
      <c r="R8" s="377" t="s">
        <v>465</v>
      </c>
      <c r="S8" s="378" t="str">
        <f>[2]ﾌﾞﾛｯｸ別順位!D23</f>
        <v>Ｆﾌﾞﾛｯｸ-１位</v>
      </c>
      <c r="T8" s="378"/>
      <c r="U8" s="378"/>
      <c r="V8" s="378"/>
      <c r="W8" s="378"/>
      <c r="X8" s="378"/>
      <c r="Y8" s="367" t="s">
        <v>468</v>
      </c>
      <c r="Z8" s="367"/>
      <c r="AA8" s="367"/>
      <c r="AB8" s="367"/>
      <c r="AC8" s="367"/>
      <c r="AD8" s="367"/>
      <c r="AE8" s="367"/>
      <c r="AF8" s="367"/>
      <c r="AG8" s="367"/>
      <c r="AH8" s="367"/>
      <c r="AI8" s="367"/>
      <c r="AJ8" s="367"/>
      <c r="AK8" s="142"/>
      <c r="AL8" s="143"/>
      <c r="AM8" s="143"/>
      <c r="AN8" s="143"/>
      <c r="AO8" s="143"/>
      <c r="AP8" s="143"/>
      <c r="AQ8" s="143"/>
      <c r="AR8" s="144"/>
    </row>
    <row r="9" spans="1:44" ht="13.5" customHeight="1">
      <c r="B9" s="371"/>
      <c r="C9" s="371"/>
      <c r="D9" s="371"/>
      <c r="E9" s="145"/>
      <c r="F9" s="146"/>
      <c r="G9" s="146"/>
      <c r="H9" s="147"/>
      <c r="I9" s="148"/>
      <c r="J9" s="148"/>
      <c r="K9" s="148"/>
      <c r="L9" s="386"/>
      <c r="M9" s="386"/>
      <c r="N9" s="386"/>
      <c r="O9" s="386"/>
      <c r="P9" s="386"/>
      <c r="Q9" s="386"/>
      <c r="R9" s="377"/>
      <c r="S9" s="369"/>
      <c r="T9" s="369"/>
      <c r="U9" s="369"/>
      <c r="V9" s="369"/>
      <c r="W9" s="369"/>
      <c r="X9" s="369"/>
      <c r="Y9" s="370"/>
      <c r="Z9" s="370"/>
      <c r="AA9" s="370"/>
      <c r="AB9" s="370"/>
      <c r="AC9" s="370"/>
      <c r="AD9" s="370"/>
      <c r="AE9" s="370"/>
      <c r="AF9" s="370"/>
      <c r="AG9" s="370"/>
      <c r="AH9" s="370"/>
      <c r="AI9" s="370"/>
      <c r="AJ9" s="370"/>
      <c r="AK9" s="149"/>
      <c r="AL9" s="150"/>
      <c r="AM9" s="150"/>
      <c r="AN9" s="150"/>
      <c r="AO9" s="150"/>
      <c r="AP9" s="150"/>
      <c r="AQ9" s="150"/>
      <c r="AR9" s="151"/>
    </row>
    <row r="10" spans="1:44" ht="13.5" customHeight="1">
      <c r="A10" s="69"/>
      <c r="B10" s="371" t="s">
        <v>469</v>
      </c>
      <c r="C10" s="371"/>
      <c r="D10" s="371"/>
      <c r="E10" s="387">
        <v>0.44444444444444442</v>
      </c>
      <c r="F10" s="387"/>
      <c r="G10" s="387"/>
      <c r="H10" s="135" t="s">
        <v>313</v>
      </c>
      <c r="I10" s="388">
        <f>E10+TIME(0,35,0)</f>
        <v>0.46875</v>
      </c>
      <c r="J10" s="388"/>
      <c r="K10" s="388"/>
      <c r="L10" s="152"/>
      <c r="M10" s="153"/>
      <c r="N10" s="153"/>
      <c r="O10" s="153"/>
      <c r="P10" s="153"/>
      <c r="Q10" s="153"/>
      <c r="R10" s="389" t="s">
        <v>465</v>
      </c>
      <c r="S10" s="378"/>
      <c r="T10" s="378"/>
      <c r="U10" s="378"/>
      <c r="V10" s="378"/>
      <c r="W10" s="378"/>
      <c r="X10" s="378"/>
      <c r="Y10" s="374" t="s">
        <v>470</v>
      </c>
      <c r="Z10" s="374"/>
      <c r="AA10" s="374"/>
      <c r="AB10" s="374"/>
      <c r="AC10" s="374"/>
      <c r="AD10" s="374"/>
      <c r="AE10" s="374"/>
      <c r="AF10" s="374"/>
      <c r="AG10" s="374"/>
      <c r="AH10" s="374"/>
      <c r="AI10" s="374"/>
      <c r="AJ10" s="374"/>
      <c r="AK10" s="136"/>
      <c r="AL10" s="137"/>
      <c r="AM10" s="137"/>
      <c r="AN10" s="137"/>
      <c r="AO10" s="137"/>
      <c r="AP10" s="137"/>
      <c r="AQ10" s="137"/>
      <c r="AR10" s="138"/>
    </row>
    <row r="11" spans="1:44" ht="13.5" customHeight="1">
      <c r="A11" s="69"/>
      <c r="B11" s="371"/>
      <c r="C11" s="371"/>
      <c r="D11" s="371"/>
      <c r="E11" s="139"/>
      <c r="F11" s="154"/>
      <c r="G11" s="154"/>
      <c r="H11" s="135"/>
      <c r="I11" s="140"/>
      <c r="J11" s="140"/>
      <c r="K11" s="140"/>
      <c r="L11" s="368" t="str">
        <f>IF(ISERROR(VLOOKUP(#REF!,[2]ﾌﾞﾛｯｸ別順位!$D$3:$F$26,3,FALSE)),"",VLOOKUP(#REF!,[2]ﾌﾞﾛｯｸ別順位!$D$3:$F$26,3,FALSE))</f>
        <v/>
      </c>
      <c r="M11" s="368"/>
      <c r="N11" s="368"/>
      <c r="O11" s="368"/>
      <c r="P11" s="368"/>
      <c r="Q11" s="368"/>
      <c r="R11" s="389"/>
      <c r="S11" s="378" t="str">
        <f>IF(ISERROR(VLOOKUP(S10,[2]ﾌﾞﾛｯｸ別順位!$D$3:$F$26,3,FALSE)),"",VLOOKUP(S10,[2]ﾌﾞﾛｯｸ別順位!$D$3:$F$26,3,FALSE))</f>
        <v/>
      </c>
      <c r="T11" s="378"/>
      <c r="U11" s="378"/>
      <c r="V11" s="378"/>
      <c r="W11" s="378"/>
      <c r="X11" s="378"/>
      <c r="Y11" s="370"/>
      <c r="Z11" s="370"/>
      <c r="AA11" s="370"/>
      <c r="AB11" s="370"/>
      <c r="AC11" s="370"/>
      <c r="AD11" s="370"/>
      <c r="AE11" s="370"/>
      <c r="AF11" s="370"/>
      <c r="AG11" s="370"/>
      <c r="AH11" s="370"/>
      <c r="AI11" s="370"/>
      <c r="AJ11" s="370"/>
      <c r="AK11" s="136"/>
      <c r="AL11" s="137"/>
      <c r="AM11" s="137"/>
      <c r="AN11" s="137"/>
      <c r="AO11" s="137"/>
      <c r="AP11" s="137"/>
      <c r="AQ11" s="137"/>
      <c r="AR11" s="138"/>
    </row>
    <row r="12" spans="1:44" ht="13.5" customHeight="1">
      <c r="A12" s="69"/>
      <c r="B12" s="371" t="s">
        <v>471</v>
      </c>
      <c r="C12" s="371"/>
      <c r="D12" s="371"/>
      <c r="E12" s="372">
        <v>0.47916666666666669</v>
      </c>
      <c r="F12" s="372"/>
      <c r="G12" s="372"/>
      <c r="H12" s="141" t="s">
        <v>313</v>
      </c>
      <c r="I12" s="373">
        <f>E12+TIME(0,35,0)</f>
        <v>0.50347222222222221</v>
      </c>
      <c r="J12" s="373"/>
      <c r="K12" s="373"/>
      <c r="L12" s="390"/>
      <c r="M12" s="390"/>
      <c r="N12" s="390"/>
      <c r="O12" s="390"/>
      <c r="P12" s="390"/>
      <c r="Q12" s="390"/>
      <c r="R12" s="391" t="s">
        <v>465</v>
      </c>
      <c r="S12" s="375"/>
      <c r="T12" s="375"/>
      <c r="U12" s="375"/>
      <c r="V12" s="375"/>
      <c r="W12" s="375"/>
      <c r="X12" s="375"/>
      <c r="Y12" s="374" t="s">
        <v>472</v>
      </c>
      <c r="Z12" s="374"/>
      <c r="AA12" s="374"/>
      <c r="AB12" s="374"/>
      <c r="AC12" s="374"/>
      <c r="AD12" s="374"/>
      <c r="AE12" s="374"/>
      <c r="AF12" s="374"/>
      <c r="AG12" s="374"/>
      <c r="AH12" s="374"/>
      <c r="AI12" s="374"/>
      <c r="AJ12" s="374"/>
      <c r="AK12" s="142"/>
      <c r="AL12" s="143"/>
      <c r="AM12" s="143"/>
      <c r="AN12" s="143"/>
      <c r="AO12" s="143"/>
      <c r="AP12" s="143"/>
      <c r="AQ12" s="143"/>
      <c r="AR12" s="144"/>
    </row>
    <row r="13" spans="1:44" ht="13.5" customHeight="1">
      <c r="A13" s="69"/>
      <c r="B13" s="371"/>
      <c r="C13" s="371"/>
      <c r="D13" s="371"/>
      <c r="E13" s="155"/>
      <c r="F13" s="147"/>
      <c r="G13" s="147"/>
      <c r="H13" s="147"/>
      <c r="I13" s="147"/>
      <c r="J13" s="147"/>
      <c r="K13" s="147"/>
      <c r="L13" s="386" t="str">
        <f>IF(ISERROR(VLOOKUP(L12,[2]ﾌﾞﾛｯｸ別順位!$D$3:$F$26,3,FALSE)),"",VLOOKUP(L12,[2]ﾌﾞﾛｯｸ別順位!$D$3:$F$26,3,FALSE))</f>
        <v/>
      </c>
      <c r="M13" s="386"/>
      <c r="N13" s="386"/>
      <c r="O13" s="386"/>
      <c r="P13" s="386"/>
      <c r="Q13" s="386"/>
      <c r="R13" s="391"/>
      <c r="S13" s="369" t="str">
        <f>IF(ISERROR(VLOOKUP(S12,[2]ﾌﾞﾛｯｸ別順位!$D$3:$F$26,3,FALSE)),"",VLOOKUP(S12,[2]ﾌﾞﾛｯｸ別順位!$D$3:$F$26,3,FALSE))</f>
        <v/>
      </c>
      <c r="T13" s="369"/>
      <c r="U13" s="369"/>
      <c r="V13" s="369"/>
      <c r="W13" s="369"/>
      <c r="X13" s="369"/>
      <c r="Y13" s="370"/>
      <c r="Z13" s="370"/>
      <c r="AA13" s="370"/>
      <c r="AB13" s="370"/>
      <c r="AC13" s="370"/>
      <c r="AD13" s="370"/>
      <c r="AE13" s="370"/>
      <c r="AF13" s="370"/>
      <c r="AG13" s="370"/>
      <c r="AH13" s="370"/>
      <c r="AI13" s="370"/>
      <c r="AJ13" s="370"/>
      <c r="AK13" s="149"/>
      <c r="AL13" s="150"/>
      <c r="AM13" s="150"/>
      <c r="AN13" s="150"/>
      <c r="AO13" s="150"/>
      <c r="AP13" s="150"/>
      <c r="AQ13" s="150"/>
      <c r="AR13" s="151"/>
    </row>
    <row r="14" spans="1:44" ht="13.5" customHeight="1">
      <c r="A14" s="69"/>
      <c r="B14" s="367"/>
      <c r="C14" s="367"/>
      <c r="D14" s="367"/>
      <c r="E14" s="371" t="s">
        <v>319</v>
      </c>
      <c r="F14" s="371"/>
      <c r="G14" s="371"/>
      <c r="H14" s="371"/>
      <c r="I14" s="371"/>
      <c r="J14" s="371"/>
      <c r="K14" s="371"/>
      <c r="L14" s="368"/>
      <c r="M14" s="368"/>
      <c r="N14" s="368"/>
      <c r="O14" s="368"/>
      <c r="P14" s="368"/>
      <c r="Q14" s="368"/>
      <c r="R14" s="135"/>
      <c r="S14" s="378"/>
      <c r="T14" s="378"/>
      <c r="U14" s="378"/>
      <c r="V14" s="378"/>
      <c r="W14" s="378"/>
      <c r="X14" s="378"/>
      <c r="Y14" s="367"/>
      <c r="Z14" s="367"/>
      <c r="AA14" s="367"/>
      <c r="AB14" s="367"/>
      <c r="AC14" s="367"/>
      <c r="AD14" s="367"/>
      <c r="AE14" s="367"/>
      <c r="AF14" s="367"/>
      <c r="AG14" s="367"/>
      <c r="AH14" s="367"/>
      <c r="AI14" s="367"/>
      <c r="AJ14" s="367"/>
      <c r="AK14" s="136"/>
      <c r="AL14" s="137"/>
      <c r="AM14" s="137"/>
      <c r="AN14" s="137"/>
      <c r="AO14" s="137"/>
      <c r="AP14" s="137"/>
      <c r="AQ14" s="137"/>
      <c r="AR14" s="138"/>
    </row>
    <row r="15" spans="1:44" ht="13.5" customHeight="1">
      <c r="A15" s="69"/>
      <c r="B15" s="367"/>
      <c r="C15" s="367"/>
      <c r="D15" s="367"/>
      <c r="E15" s="371"/>
      <c r="F15" s="371"/>
      <c r="G15" s="371"/>
      <c r="H15" s="371"/>
      <c r="I15" s="371"/>
      <c r="J15" s="371"/>
      <c r="K15" s="371"/>
      <c r="L15" s="368"/>
      <c r="M15" s="368"/>
      <c r="N15" s="368"/>
      <c r="O15" s="368"/>
      <c r="P15" s="368"/>
      <c r="Q15" s="368"/>
      <c r="R15" s="135"/>
      <c r="S15" s="378"/>
      <c r="T15" s="378"/>
      <c r="U15" s="378"/>
      <c r="V15" s="378"/>
      <c r="W15" s="378"/>
      <c r="X15" s="378"/>
      <c r="Y15" s="367"/>
      <c r="Z15" s="367"/>
      <c r="AA15" s="367"/>
      <c r="AB15" s="367"/>
      <c r="AC15" s="367"/>
      <c r="AD15" s="367"/>
      <c r="AE15" s="367"/>
      <c r="AF15" s="367"/>
      <c r="AG15" s="367"/>
      <c r="AH15" s="367"/>
      <c r="AI15" s="367"/>
      <c r="AJ15" s="367"/>
      <c r="AK15" s="136"/>
      <c r="AL15" s="137"/>
      <c r="AM15" s="137"/>
      <c r="AN15" s="137"/>
      <c r="AO15" s="137"/>
      <c r="AP15" s="137"/>
      <c r="AQ15" s="137"/>
      <c r="AR15" s="138"/>
    </row>
    <row r="16" spans="1:44" ht="13.5" customHeight="1">
      <c r="A16" s="69"/>
      <c r="B16" s="371" t="s">
        <v>473</v>
      </c>
      <c r="C16" s="371"/>
      <c r="D16" s="371"/>
      <c r="E16" s="372">
        <v>0.54166666666666663</v>
      </c>
      <c r="F16" s="372"/>
      <c r="G16" s="372"/>
      <c r="H16" s="141" t="s">
        <v>313</v>
      </c>
      <c r="I16" s="373">
        <f>E16+TIME(0,35,0)</f>
        <v>0.56597222222222221</v>
      </c>
      <c r="J16" s="373"/>
      <c r="K16" s="373"/>
      <c r="L16" s="390"/>
      <c r="M16" s="390"/>
      <c r="N16" s="390"/>
      <c r="O16" s="390"/>
      <c r="P16" s="390"/>
      <c r="Q16" s="390"/>
      <c r="R16" s="391" t="s">
        <v>465</v>
      </c>
      <c r="S16" s="375"/>
      <c r="T16" s="375"/>
      <c r="U16" s="375"/>
      <c r="V16" s="375"/>
      <c r="W16" s="375"/>
      <c r="X16" s="375"/>
      <c r="Y16" s="374" t="s">
        <v>474</v>
      </c>
      <c r="Z16" s="374"/>
      <c r="AA16" s="374"/>
      <c r="AB16" s="374"/>
      <c r="AC16" s="374"/>
      <c r="AD16" s="374"/>
      <c r="AE16" s="374"/>
      <c r="AF16" s="374"/>
      <c r="AG16" s="374"/>
      <c r="AH16" s="374"/>
      <c r="AI16" s="374"/>
      <c r="AJ16" s="374"/>
      <c r="AK16" s="156" t="s">
        <v>475</v>
      </c>
      <c r="AL16" s="157"/>
      <c r="AM16" s="157"/>
      <c r="AN16" s="157"/>
      <c r="AO16" s="157"/>
      <c r="AP16" s="157"/>
      <c r="AQ16" s="157"/>
      <c r="AR16" s="158"/>
    </row>
    <row r="17" spans="1:47" ht="13.5" customHeight="1">
      <c r="A17" s="69"/>
      <c r="B17" s="371"/>
      <c r="C17" s="371"/>
      <c r="D17" s="371"/>
      <c r="E17" s="145"/>
      <c r="F17" s="150"/>
      <c r="G17" s="150"/>
      <c r="H17" s="147"/>
      <c r="I17" s="148"/>
      <c r="J17" s="148"/>
      <c r="K17" s="148"/>
      <c r="L17" s="386"/>
      <c r="M17" s="386"/>
      <c r="N17" s="386"/>
      <c r="O17" s="386"/>
      <c r="P17" s="386"/>
      <c r="Q17" s="386"/>
      <c r="R17" s="391"/>
      <c r="S17" s="369"/>
      <c r="T17" s="369"/>
      <c r="U17" s="369"/>
      <c r="V17" s="369"/>
      <c r="W17" s="369"/>
      <c r="X17" s="369"/>
      <c r="Y17" s="370"/>
      <c r="Z17" s="370"/>
      <c r="AA17" s="370"/>
      <c r="AB17" s="370"/>
      <c r="AC17" s="370"/>
      <c r="AD17" s="370"/>
      <c r="AE17" s="370"/>
      <c r="AF17" s="370"/>
      <c r="AG17" s="370"/>
      <c r="AH17" s="370"/>
      <c r="AI17" s="370"/>
      <c r="AJ17" s="370"/>
      <c r="AK17" s="149"/>
      <c r="AL17" s="150"/>
      <c r="AM17" s="150"/>
      <c r="AN17" s="150"/>
      <c r="AO17" s="150"/>
      <c r="AP17" s="150"/>
      <c r="AQ17" s="150"/>
      <c r="AR17" s="151"/>
    </row>
    <row r="18" spans="1:47" ht="13.5" customHeight="1" thickBot="1">
      <c r="A18" s="69"/>
      <c r="B18" s="399" t="s">
        <v>476</v>
      </c>
      <c r="C18" s="399"/>
      <c r="D18" s="399"/>
      <c r="E18" s="387">
        <v>0.57638888888888895</v>
      </c>
      <c r="F18" s="387"/>
      <c r="G18" s="387"/>
      <c r="H18" s="135" t="s">
        <v>313</v>
      </c>
      <c r="I18" s="388">
        <f>E18+TIME(0,35,0)</f>
        <v>0.60069444444444453</v>
      </c>
      <c r="J18" s="388"/>
      <c r="K18" s="388"/>
      <c r="L18" s="368"/>
      <c r="M18" s="368"/>
      <c r="N18" s="368"/>
      <c r="O18" s="368"/>
      <c r="P18" s="368"/>
      <c r="Q18" s="368"/>
      <c r="R18" s="400" t="s">
        <v>465</v>
      </c>
      <c r="S18" s="378"/>
      <c r="T18" s="378"/>
      <c r="U18" s="378"/>
      <c r="V18" s="378"/>
      <c r="W18" s="378"/>
      <c r="X18" s="378"/>
      <c r="Y18" s="401" t="s">
        <v>477</v>
      </c>
      <c r="Z18" s="401"/>
      <c r="AA18" s="401"/>
      <c r="AB18" s="401"/>
      <c r="AC18" s="401"/>
      <c r="AD18" s="401"/>
      <c r="AE18" s="401"/>
      <c r="AF18" s="401"/>
      <c r="AG18" s="401"/>
      <c r="AH18" s="401"/>
      <c r="AI18" s="401"/>
      <c r="AJ18" s="401"/>
      <c r="AK18" s="159" t="s">
        <v>478</v>
      </c>
      <c r="AL18" s="137"/>
      <c r="AM18" s="137"/>
      <c r="AN18" s="137"/>
      <c r="AO18" s="137"/>
      <c r="AP18" s="137"/>
      <c r="AQ18" s="137"/>
      <c r="AR18" s="138"/>
    </row>
    <row r="19" spans="1:47" ht="13.5" customHeight="1" thickBot="1">
      <c r="A19" s="69"/>
      <c r="B19" s="399"/>
      <c r="C19" s="399"/>
      <c r="D19" s="399"/>
      <c r="E19" s="402"/>
      <c r="F19" s="402"/>
      <c r="G19" s="402"/>
      <c r="H19" s="160"/>
      <c r="I19" s="392"/>
      <c r="J19" s="392"/>
      <c r="K19" s="392"/>
      <c r="L19" s="393"/>
      <c r="M19" s="393"/>
      <c r="N19" s="393"/>
      <c r="O19" s="393"/>
      <c r="P19" s="393"/>
      <c r="Q19" s="393"/>
      <c r="R19" s="400"/>
      <c r="S19" s="394"/>
      <c r="T19" s="394"/>
      <c r="U19" s="394"/>
      <c r="V19" s="394"/>
      <c r="W19" s="394"/>
      <c r="X19" s="394"/>
      <c r="Y19" s="395"/>
      <c r="Z19" s="395"/>
      <c r="AA19" s="395"/>
      <c r="AB19" s="395"/>
      <c r="AC19" s="395"/>
      <c r="AD19" s="395"/>
      <c r="AE19" s="395"/>
      <c r="AF19" s="395"/>
      <c r="AG19" s="395"/>
      <c r="AH19" s="395"/>
      <c r="AI19" s="395"/>
      <c r="AJ19" s="395"/>
      <c r="AK19" s="161"/>
      <c r="AL19" s="162"/>
      <c r="AM19" s="162"/>
      <c r="AN19" s="162"/>
      <c r="AO19" s="162"/>
      <c r="AP19" s="162"/>
      <c r="AQ19" s="162"/>
      <c r="AR19" s="163"/>
    </row>
    <row r="20" spans="1:47" ht="13.5" customHeight="1">
      <c r="A20" s="69"/>
      <c r="B20" s="135"/>
      <c r="C20" s="135"/>
      <c r="D20" s="135"/>
      <c r="E20" s="140"/>
      <c r="F20" s="135"/>
      <c r="G20" s="135"/>
      <c r="H20" s="135"/>
      <c r="I20" s="140"/>
      <c r="J20" s="140"/>
      <c r="K20" s="140"/>
      <c r="L20" s="135"/>
      <c r="M20" s="135"/>
      <c r="N20" s="135"/>
      <c r="O20" s="135"/>
      <c r="P20" s="135"/>
      <c r="Q20" s="135"/>
      <c r="R20" s="135"/>
      <c r="S20" s="135"/>
      <c r="T20" s="135"/>
      <c r="U20" s="135"/>
      <c r="V20" s="135"/>
      <c r="W20" s="135"/>
      <c r="X20" s="135"/>
      <c r="Y20" s="164"/>
      <c r="Z20" s="164"/>
      <c r="AA20" s="164"/>
      <c r="AB20" s="164"/>
      <c r="AC20" s="164"/>
      <c r="AD20" s="164"/>
      <c r="AE20" s="164"/>
      <c r="AF20" s="164"/>
      <c r="AG20" s="164"/>
      <c r="AH20" s="164"/>
      <c r="AI20" s="164"/>
      <c r="AJ20" s="164"/>
      <c r="AK20" s="137"/>
      <c r="AL20" s="137"/>
      <c r="AM20" s="137"/>
      <c r="AN20" s="137"/>
      <c r="AO20" s="137"/>
      <c r="AP20" s="137"/>
      <c r="AQ20" s="137"/>
      <c r="AR20" s="165"/>
    </row>
    <row r="21" spans="1:47">
      <c r="B21" s="153"/>
      <c r="C21" s="153"/>
      <c r="D21" s="153"/>
      <c r="E21" s="153"/>
      <c r="F21" s="153"/>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row>
    <row r="22" spans="1:47" ht="18" thickBot="1">
      <c r="B22" s="396" t="s">
        <v>459</v>
      </c>
      <c r="C22" s="396"/>
      <c r="D22" s="396"/>
      <c r="E22" s="396"/>
      <c r="F22" s="396"/>
      <c r="G22" s="396"/>
      <c r="H22" s="396"/>
      <c r="I22" s="396"/>
      <c r="J22" s="396"/>
      <c r="K22" s="396"/>
      <c r="L22" s="396"/>
      <c r="M22" s="396"/>
      <c r="N22" s="396"/>
      <c r="O22" s="396"/>
      <c r="P22" s="396"/>
      <c r="Q22" s="397" t="str">
        <f>Q4</f>
        <v>神栖総合公園サッカー場</v>
      </c>
      <c r="R22" s="397"/>
      <c r="S22" s="397"/>
      <c r="T22" s="397"/>
      <c r="U22" s="397"/>
      <c r="V22" s="397"/>
      <c r="W22" s="397"/>
      <c r="X22" s="397"/>
      <c r="Y22" s="397"/>
      <c r="Z22" s="111"/>
      <c r="AA22" s="111"/>
      <c r="AB22" s="111"/>
      <c r="AC22" s="111"/>
      <c r="AD22" s="111"/>
      <c r="AE22" s="111"/>
      <c r="AF22" s="111"/>
      <c r="AG22" s="398" t="s">
        <v>479</v>
      </c>
      <c r="AH22" s="398"/>
      <c r="AI22" s="398"/>
      <c r="AJ22" s="398"/>
      <c r="AK22" s="398"/>
      <c r="AL22" s="153"/>
      <c r="AM22" s="153"/>
      <c r="AN22" s="153"/>
      <c r="AO22" s="153"/>
      <c r="AP22" s="153"/>
      <c r="AQ22" s="153"/>
      <c r="AR22" s="153"/>
    </row>
    <row r="23" spans="1:47" ht="18.75" customHeight="1" thickBot="1">
      <c r="B23" s="273" t="s">
        <v>309</v>
      </c>
      <c r="C23" s="273"/>
      <c r="D23" s="273"/>
      <c r="E23" s="270" t="s">
        <v>310</v>
      </c>
      <c r="F23" s="270"/>
      <c r="G23" s="270"/>
      <c r="H23" s="270"/>
      <c r="I23" s="270"/>
      <c r="J23" s="270"/>
      <c r="K23" s="270"/>
      <c r="L23" s="273" t="s">
        <v>461</v>
      </c>
      <c r="M23" s="273"/>
      <c r="N23" s="273"/>
      <c r="O23" s="273"/>
      <c r="P23" s="273"/>
      <c r="Q23" s="273"/>
      <c r="R23" s="273"/>
      <c r="S23" s="273"/>
      <c r="T23" s="273"/>
      <c r="U23" s="273"/>
      <c r="V23" s="273"/>
      <c r="W23" s="273"/>
      <c r="X23" s="273"/>
      <c r="Y23" s="273" t="s">
        <v>462</v>
      </c>
      <c r="Z23" s="273"/>
      <c r="AA23" s="273"/>
      <c r="AB23" s="273"/>
      <c r="AC23" s="273"/>
      <c r="AD23" s="273"/>
      <c r="AE23" s="273"/>
      <c r="AF23" s="273"/>
      <c r="AG23" s="273"/>
      <c r="AH23" s="273"/>
      <c r="AI23" s="273"/>
      <c r="AJ23" s="273"/>
      <c r="AK23" s="332" t="s">
        <v>463</v>
      </c>
      <c r="AL23" s="332"/>
      <c r="AM23" s="332"/>
      <c r="AN23" s="332"/>
      <c r="AO23" s="332"/>
      <c r="AP23" s="332"/>
      <c r="AQ23" s="332"/>
      <c r="AR23" s="332"/>
    </row>
    <row r="24" spans="1:47" ht="13.5" customHeight="1" thickBot="1">
      <c r="B24" s="379" t="s">
        <v>480</v>
      </c>
      <c r="C24" s="379"/>
      <c r="D24" s="379"/>
      <c r="E24" s="380">
        <f>E6</f>
        <v>0.375</v>
      </c>
      <c r="F24" s="380"/>
      <c r="G24" s="380"/>
      <c r="H24" s="135" t="s">
        <v>313</v>
      </c>
      <c r="I24" s="381">
        <f>E24+TIME(0,35,0)</f>
        <v>0.39930555555555558</v>
      </c>
      <c r="J24" s="381"/>
      <c r="K24" s="381"/>
      <c r="L24" s="368" t="str">
        <f>[2]ﾌﾞﾛｯｸ別順位!D11</f>
        <v>Ｃﾌﾞﾛｯｸ-１位</v>
      </c>
      <c r="M24" s="368"/>
      <c r="N24" s="368"/>
      <c r="O24" s="368"/>
      <c r="P24" s="368"/>
      <c r="Q24" s="368"/>
      <c r="R24" s="384" t="s">
        <v>465</v>
      </c>
      <c r="S24" s="378" t="str">
        <f>[2]ﾌﾞﾛｯｸ別順位!D27</f>
        <v>Ｇﾌﾞﾛｯｸ-１位</v>
      </c>
      <c r="T24" s="378"/>
      <c r="U24" s="378"/>
      <c r="V24" s="378"/>
      <c r="W24" s="378"/>
      <c r="X24" s="378"/>
      <c r="Y24" s="367" t="s">
        <v>481</v>
      </c>
      <c r="Z24" s="367"/>
      <c r="AA24" s="367"/>
      <c r="AB24" s="367"/>
      <c r="AC24" s="367"/>
      <c r="AD24" s="367"/>
      <c r="AE24" s="367"/>
      <c r="AF24" s="367"/>
      <c r="AG24" s="367"/>
      <c r="AH24" s="367"/>
      <c r="AI24" s="367"/>
      <c r="AJ24" s="367"/>
      <c r="AK24" s="136"/>
      <c r="AL24" s="137"/>
      <c r="AM24" s="137"/>
      <c r="AN24" s="137"/>
      <c r="AO24" s="137"/>
      <c r="AP24" s="137"/>
      <c r="AQ24" s="137"/>
      <c r="AR24" s="138"/>
      <c r="AU24" s="166"/>
    </row>
    <row r="25" spans="1:47" ht="13.5" customHeight="1">
      <c r="B25" s="379"/>
      <c r="C25" s="379"/>
      <c r="D25" s="379"/>
      <c r="E25" s="139"/>
      <c r="F25" s="137"/>
      <c r="G25" s="137"/>
      <c r="H25" s="135"/>
      <c r="I25" s="140"/>
      <c r="J25" s="140"/>
      <c r="K25" s="140"/>
      <c r="L25" s="368"/>
      <c r="M25" s="368"/>
      <c r="N25" s="368"/>
      <c r="O25" s="368"/>
      <c r="P25" s="368"/>
      <c r="Q25" s="368"/>
      <c r="R25" s="384"/>
      <c r="S25" s="378"/>
      <c r="T25" s="378"/>
      <c r="U25" s="378"/>
      <c r="V25" s="378"/>
      <c r="W25" s="378"/>
      <c r="X25" s="378"/>
      <c r="Y25" s="370"/>
      <c r="Z25" s="370"/>
      <c r="AA25" s="370"/>
      <c r="AB25" s="370"/>
      <c r="AC25" s="370"/>
      <c r="AD25" s="370"/>
      <c r="AE25" s="370"/>
      <c r="AF25" s="370"/>
      <c r="AG25" s="370"/>
      <c r="AH25" s="370"/>
      <c r="AI25" s="370"/>
      <c r="AJ25" s="370"/>
      <c r="AK25" s="136"/>
      <c r="AL25" s="137"/>
      <c r="AM25" s="137"/>
      <c r="AN25" s="137"/>
      <c r="AO25" s="137"/>
      <c r="AP25" s="137"/>
      <c r="AQ25" s="137"/>
      <c r="AR25" s="138"/>
      <c r="AU25" s="135"/>
    </row>
    <row r="26" spans="1:47" ht="13.5" customHeight="1">
      <c r="B26" s="371" t="s">
        <v>482</v>
      </c>
      <c r="C26" s="371"/>
      <c r="D26" s="371"/>
      <c r="E26" s="372">
        <f>E8</f>
        <v>0.40972222222222227</v>
      </c>
      <c r="F26" s="372"/>
      <c r="G26" s="372"/>
      <c r="H26" s="141" t="s">
        <v>313</v>
      </c>
      <c r="I26" s="373">
        <f>E26+TIME(0,35,0)</f>
        <v>0.43402777777777785</v>
      </c>
      <c r="J26" s="373"/>
      <c r="K26" s="373"/>
      <c r="L26" s="390" t="str">
        <f>[2]ﾌﾞﾛｯｸ別順位!D15</f>
        <v>Ｄﾌﾞﾛｯｸ-１位</v>
      </c>
      <c r="M26" s="390"/>
      <c r="N26" s="390"/>
      <c r="O26" s="390"/>
      <c r="P26" s="390"/>
      <c r="Q26" s="390"/>
      <c r="R26" s="376" t="s">
        <v>465</v>
      </c>
      <c r="S26" s="375" t="str">
        <f>[2]ﾌﾞﾛｯｸ別順位!D31</f>
        <v>Ｈﾌﾞﾛｯｸ-１位</v>
      </c>
      <c r="T26" s="375"/>
      <c r="U26" s="375"/>
      <c r="V26" s="375"/>
      <c r="W26" s="375"/>
      <c r="X26" s="375"/>
      <c r="Y26" s="367" t="s">
        <v>483</v>
      </c>
      <c r="Z26" s="367"/>
      <c r="AA26" s="367"/>
      <c r="AB26" s="367"/>
      <c r="AC26" s="367"/>
      <c r="AD26" s="367"/>
      <c r="AE26" s="367"/>
      <c r="AF26" s="367"/>
      <c r="AG26" s="367"/>
      <c r="AH26" s="367"/>
      <c r="AI26" s="367"/>
      <c r="AJ26" s="367"/>
      <c r="AK26" s="142"/>
      <c r="AL26" s="143"/>
      <c r="AM26" s="143"/>
      <c r="AN26" s="143"/>
      <c r="AO26" s="143"/>
      <c r="AP26" s="143"/>
      <c r="AQ26" s="143"/>
      <c r="AR26" s="144"/>
      <c r="AU26" s="166"/>
    </row>
    <row r="27" spans="1:47" ht="13.5" customHeight="1">
      <c r="B27" s="371"/>
      <c r="C27" s="371"/>
      <c r="D27" s="371"/>
      <c r="E27" s="145"/>
      <c r="F27" s="146"/>
      <c r="G27" s="146"/>
      <c r="H27" s="147"/>
      <c r="I27" s="148"/>
      <c r="J27" s="148"/>
      <c r="K27" s="148"/>
      <c r="L27" s="386"/>
      <c r="M27" s="386"/>
      <c r="N27" s="386"/>
      <c r="O27" s="386"/>
      <c r="P27" s="386"/>
      <c r="Q27" s="386"/>
      <c r="R27" s="376"/>
      <c r="S27" s="369"/>
      <c r="T27" s="369"/>
      <c r="U27" s="369"/>
      <c r="V27" s="369"/>
      <c r="W27" s="369"/>
      <c r="X27" s="369"/>
      <c r="Y27" s="367"/>
      <c r="Z27" s="367"/>
      <c r="AA27" s="367"/>
      <c r="AB27" s="367"/>
      <c r="AC27" s="367"/>
      <c r="AD27" s="367"/>
      <c r="AE27" s="367"/>
      <c r="AF27" s="367"/>
      <c r="AG27" s="367"/>
      <c r="AH27" s="367"/>
      <c r="AI27" s="367"/>
      <c r="AJ27" s="367"/>
      <c r="AK27" s="149"/>
      <c r="AL27" s="150"/>
      <c r="AM27" s="150"/>
      <c r="AN27" s="150"/>
      <c r="AO27" s="150"/>
      <c r="AP27" s="150"/>
      <c r="AQ27" s="150"/>
      <c r="AR27" s="151"/>
      <c r="AU27" s="166"/>
    </row>
    <row r="28" spans="1:47" ht="13.5" customHeight="1">
      <c r="A28" s="69"/>
      <c r="B28" s="371" t="s">
        <v>484</v>
      </c>
      <c r="C28" s="371"/>
      <c r="D28" s="371"/>
      <c r="E28" s="387">
        <f>E10</f>
        <v>0.44444444444444442</v>
      </c>
      <c r="F28" s="387"/>
      <c r="G28" s="387"/>
      <c r="H28" s="135" t="s">
        <v>313</v>
      </c>
      <c r="I28" s="388">
        <f>E28+TIME(0,35,0)</f>
        <v>0.46875</v>
      </c>
      <c r="J28" s="388"/>
      <c r="K28" s="388"/>
      <c r="L28" s="368"/>
      <c r="M28" s="368"/>
      <c r="N28" s="368"/>
      <c r="O28" s="368"/>
      <c r="P28" s="368"/>
      <c r="Q28" s="368"/>
      <c r="R28" s="391" t="s">
        <v>465</v>
      </c>
      <c r="S28" s="403"/>
      <c r="T28" s="403"/>
      <c r="U28" s="403"/>
      <c r="V28" s="403"/>
      <c r="W28" s="378"/>
      <c r="X28" s="378"/>
      <c r="Y28" s="374" t="s">
        <v>485</v>
      </c>
      <c r="Z28" s="374"/>
      <c r="AA28" s="374"/>
      <c r="AB28" s="374"/>
      <c r="AC28" s="374"/>
      <c r="AD28" s="374"/>
      <c r="AE28" s="374"/>
      <c r="AF28" s="374"/>
      <c r="AG28" s="374"/>
      <c r="AH28" s="374"/>
      <c r="AI28" s="374"/>
      <c r="AJ28" s="374"/>
      <c r="AK28" s="136"/>
      <c r="AL28" s="137"/>
      <c r="AM28" s="137"/>
      <c r="AN28" s="137"/>
      <c r="AO28" s="137"/>
      <c r="AP28" s="137"/>
      <c r="AQ28" s="137"/>
      <c r="AR28" s="138"/>
      <c r="AU28" s="135"/>
    </row>
    <row r="29" spans="1:47" ht="13.5" customHeight="1">
      <c r="A29" s="69"/>
      <c r="B29" s="371"/>
      <c r="C29" s="371"/>
      <c r="D29" s="371"/>
      <c r="E29" s="139"/>
      <c r="F29" s="154"/>
      <c r="G29" s="154"/>
      <c r="H29" s="135"/>
      <c r="I29" s="140"/>
      <c r="J29" s="140"/>
      <c r="K29" s="140"/>
      <c r="L29" s="368"/>
      <c r="M29" s="368"/>
      <c r="N29" s="368"/>
      <c r="O29" s="368"/>
      <c r="P29" s="368"/>
      <c r="Q29" s="368"/>
      <c r="R29" s="391"/>
      <c r="S29" s="378"/>
      <c r="T29" s="378"/>
      <c r="U29" s="378"/>
      <c r="V29" s="378"/>
      <c r="W29" s="378"/>
      <c r="X29" s="378"/>
      <c r="Y29" s="367"/>
      <c r="Z29" s="367"/>
      <c r="AA29" s="367"/>
      <c r="AB29" s="367"/>
      <c r="AC29" s="367"/>
      <c r="AD29" s="367"/>
      <c r="AE29" s="367"/>
      <c r="AF29" s="367"/>
      <c r="AG29" s="367"/>
      <c r="AH29" s="367"/>
      <c r="AI29" s="367"/>
      <c r="AJ29" s="367"/>
      <c r="AK29" s="136"/>
      <c r="AL29" s="137"/>
      <c r="AM29" s="137"/>
      <c r="AN29" s="137"/>
      <c r="AO29" s="137"/>
      <c r="AP29" s="137"/>
      <c r="AQ29" s="137"/>
      <c r="AR29" s="138"/>
      <c r="AU29" s="166"/>
    </row>
    <row r="30" spans="1:47" ht="13.5" customHeight="1">
      <c r="A30" s="69"/>
      <c r="B30" s="371" t="s">
        <v>486</v>
      </c>
      <c r="C30" s="371"/>
      <c r="D30" s="371"/>
      <c r="E30" s="372">
        <f>E12</f>
        <v>0.47916666666666669</v>
      </c>
      <c r="F30" s="372"/>
      <c r="G30" s="372"/>
      <c r="H30" s="141" t="s">
        <v>313</v>
      </c>
      <c r="I30" s="373">
        <f>E30+TIME(0,35,0)</f>
        <v>0.50347222222222221</v>
      </c>
      <c r="J30" s="373"/>
      <c r="K30" s="373"/>
      <c r="L30" s="390"/>
      <c r="M30" s="390"/>
      <c r="N30" s="390"/>
      <c r="O30" s="390"/>
      <c r="P30" s="390"/>
      <c r="Q30" s="390"/>
      <c r="R30" s="391" t="s">
        <v>465</v>
      </c>
      <c r="S30" s="375"/>
      <c r="T30" s="375"/>
      <c r="U30" s="375"/>
      <c r="V30" s="375"/>
      <c r="W30" s="375"/>
      <c r="X30" s="375"/>
      <c r="Y30" s="374" t="s">
        <v>487</v>
      </c>
      <c r="Z30" s="374"/>
      <c r="AA30" s="374"/>
      <c r="AB30" s="374"/>
      <c r="AC30" s="374"/>
      <c r="AD30" s="374"/>
      <c r="AE30" s="374"/>
      <c r="AF30" s="374"/>
      <c r="AG30" s="374"/>
      <c r="AH30" s="374"/>
      <c r="AI30" s="374"/>
      <c r="AJ30" s="374"/>
      <c r="AK30" s="142"/>
      <c r="AL30" s="143"/>
      <c r="AM30" s="143"/>
      <c r="AN30" s="143"/>
      <c r="AO30" s="143"/>
      <c r="AP30" s="143"/>
      <c r="AQ30" s="143"/>
      <c r="AR30" s="144"/>
    </row>
    <row r="31" spans="1:47" ht="13.5" customHeight="1">
      <c r="A31" s="69"/>
      <c r="B31" s="371"/>
      <c r="C31" s="371"/>
      <c r="D31" s="371"/>
      <c r="E31" s="155"/>
      <c r="F31" s="147"/>
      <c r="G31" s="147"/>
      <c r="H31" s="147"/>
      <c r="I31" s="147"/>
      <c r="J31" s="147"/>
      <c r="K31" s="147"/>
      <c r="L31" s="386"/>
      <c r="M31" s="386"/>
      <c r="N31" s="386"/>
      <c r="O31" s="386"/>
      <c r="P31" s="386"/>
      <c r="Q31" s="386"/>
      <c r="R31" s="391"/>
      <c r="S31" s="369"/>
      <c r="T31" s="369"/>
      <c r="U31" s="369"/>
      <c r="V31" s="369"/>
      <c r="W31" s="369"/>
      <c r="X31" s="369"/>
      <c r="Y31" s="370"/>
      <c r="Z31" s="370"/>
      <c r="AA31" s="370"/>
      <c r="AB31" s="370"/>
      <c r="AC31" s="370"/>
      <c r="AD31" s="370"/>
      <c r="AE31" s="370"/>
      <c r="AF31" s="370"/>
      <c r="AG31" s="370"/>
      <c r="AH31" s="370"/>
      <c r="AI31" s="370"/>
      <c r="AJ31" s="370"/>
      <c r="AK31" s="149"/>
      <c r="AL31" s="150"/>
      <c r="AM31" s="150"/>
      <c r="AN31" s="150"/>
      <c r="AO31" s="150"/>
      <c r="AP31" s="150"/>
      <c r="AQ31" s="150"/>
      <c r="AR31" s="151"/>
    </row>
    <row r="32" spans="1:47" ht="13.5" customHeight="1">
      <c r="A32" s="69"/>
      <c r="B32" s="367"/>
      <c r="C32" s="367"/>
      <c r="D32" s="367"/>
      <c r="E32" s="371" t="s">
        <v>319</v>
      </c>
      <c r="F32" s="371"/>
      <c r="G32" s="371"/>
      <c r="H32" s="371"/>
      <c r="I32" s="371"/>
      <c r="J32" s="371"/>
      <c r="K32" s="371"/>
      <c r="L32" s="368"/>
      <c r="M32" s="368"/>
      <c r="N32" s="368"/>
      <c r="O32" s="368"/>
      <c r="P32" s="368"/>
      <c r="Q32" s="368"/>
      <c r="R32" s="135"/>
      <c r="S32" s="378"/>
      <c r="T32" s="378"/>
      <c r="U32" s="378"/>
      <c r="V32" s="378"/>
      <c r="W32" s="378"/>
      <c r="X32" s="378"/>
      <c r="Y32" s="367"/>
      <c r="Z32" s="367"/>
      <c r="AA32" s="367"/>
      <c r="AB32" s="367"/>
      <c r="AC32" s="367"/>
      <c r="AD32" s="367"/>
      <c r="AE32" s="367"/>
      <c r="AF32" s="367"/>
      <c r="AG32" s="367"/>
      <c r="AH32" s="367"/>
      <c r="AI32" s="367"/>
      <c r="AJ32" s="367"/>
      <c r="AK32" s="136"/>
      <c r="AL32" s="137"/>
      <c r="AM32" s="137"/>
      <c r="AN32" s="137"/>
      <c r="AO32" s="137"/>
      <c r="AP32" s="137"/>
      <c r="AQ32" s="137"/>
      <c r="AR32" s="138"/>
    </row>
    <row r="33" spans="1:47" ht="13.5" customHeight="1">
      <c r="A33" s="69"/>
      <c r="B33" s="367"/>
      <c r="C33" s="367"/>
      <c r="D33" s="367"/>
      <c r="E33" s="371"/>
      <c r="F33" s="371"/>
      <c r="G33" s="371"/>
      <c r="H33" s="371"/>
      <c r="I33" s="371"/>
      <c r="J33" s="371"/>
      <c r="K33" s="371"/>
      <c r="L33" s="368"/>
      <c r="M33" s="368"/>
      <c r="N33" s="368"/>
      <c r="O33" s="368"/>
      <c r="P33" s="368"/>
      <c r="Q33" s="368"/>
      <c r="R33" s="147"/>
      <c r="S33" s="378"/>
      <c r="T33" s="378"/>
      <c r="U33" s="378"/>
      <c r="V33" s="378"/>
      <c r="W33" s="378"/>
      <c r="X33" s="378"/>
      <c r="Y33" s="367"/>
      <c r="Z33" s="367"/>
      <c r="AA33" s="367"/>
      <c r="AB33" s="367"/>
      <c r="AC33" s="367"/>
      <c r="AD33" s="367"/>
      <c r="AE33" s="367"/>
      <c r="AF33" s="367"/>
      <c r="AG33" s="367"/>
      <c r="AH33" s="367"/>
      <c r="AI33" s="367"/>
      <c r="AJ33" s="367"/>
      <c r="AK33" s="136"/>
      <c r="AL33" s="137"/>
      <c r="AM33" s="137"/>
      <c r="AN33" s="137"/>
      <c r="AO33" s="137"/>
      <c r="AP33" s="137"/>
      <c r="AQ33" s="137"/>
      <c r="AR33" s="138"/>
    </row>
    <row r="34" spans="1:47" ht="13.5" customHeight="1">
      <c r="A34" s="69"/>
      <c r="B34" s="371" t="s">
        <v>488</v>
      </c>
      <c r="C34" s="371"/>
      <c r="D34" s="371"/>
      <c r="E34" s="372">
        <f>E16</f>
        <v>0.54166666666666663</v>
      </c>
      <c r="F34" s="372"/>
      <c r="G34" s="372"/>
      <c r="H34" s="141" t="s">
        <v>313</v>
      </c>
      <c r="I34" s="373">
        <f>E34+TIME(0,35,0)</f>
        <v>0.56597222222222221</v>
      </c>
      <c r="J34" s="373"/>
      <c r="K34" s="373"/>
      <c r="L34" s="390"/>
      <c r="M34" s="390"/>
      <c r="N34" s="390"/>
      <c r="O34" s="390"/>
      <c r="P34" s="390"/>
      <c r="Q34" s="390"/>
      <c r="R34" s="389" t="s">
        <v>465</v>
      </c>
      <c r="S34" s="375"/>
      <c r="T34" s="375"/>
      <c r="U34" s="375"/>
      <c r="V34" s="375"/>
      <c r="W34" s="375"/>
      <c r="X34" s="375"/>
      <c r="Y34" s="374" t="s">
        <v>489</v>
      </c>
      <c r="Z34" s="374"/>
      <c r="AA34" s="374"/>
      <c r="AB34" s="374"/>
      <c r="AC34" s="374"/>
      <c r="AD34" s="374"/>
      <c r="AE34" s="374"/>
      <c r="AF34" s="374"/>
      <c r="AG34" s="374"/>
      <c r="AH34" s="374"/>
      <c r="AI34" s="374"/>
      <c r="AJ34" s="374"/>
      <c r="AK34" s="156"/>
      <c r="AL34" s="157"/>
      <c r="AM34" s="157"/>
      <c r="AN34" s="157"/>
      <c r="AO34" s="157"/>
      <c r="AP34" s="157"/>
      <c r="AQ34" s="157"/>
      <c r="AR34" s="158"/>
    </row>
    <row r="35" spans="1:47" ht="13.5" customHeight="1">
      <c r="A35" s="69"/>
      <c r="B35" s="371"/>
      <c r="C35" s="371"/>
      <c r="D35" s="371"/>
      <c r="E35" s="145"/>
      <c r="F35" s="150"/>
      <c r="G35" s="150"/>
      <c r="H35" s="147"/>
      <c r="I35" s="148"/>
      <c r="J35" s="148"/>
      <c r="K35" s="148"/>
      <c r="L35" s="386"/>
      <c r="M35" s="386"/>
      <c r="N35" s="386"/>
      <c r="O35" s="386"/>
      <c r="P35" s="386"/>
      <c r="Q35" s="386"/>
      <c r="R35" s="389"/>
      <c r="S35" s="369"/>
      <c r="T35" s="369"/>
      <c r="U35" s="369"/>
      <c r="V35" s="369"/>
      <c r="W35" s="369"/>
      <c r="X35" s="369"/>
      <c r="Y35" s="367"/>
      <c r="Z35" s="367"/>
      <c r="AA35" s="367"/>
      <c r="AB35" s="367"/>
      <c r="AC35" s="367"/>
      <c r="AD35" s="367"/>
      <c r="AE35" s="367"/>
      <c r="AF35" s="367"/>
      <c r="AG35" s="367"/>
      <c r="AH35" s="367"/>
      <c r="AI35" s="367"/>
      <c r="AJ35" s="367"/>
      <c r="AK35" s="149"/>
      <c r="AL35" s="150"/>
      <c r="AM35" s="150"/>
      <c r="AN35" s="150"/>
      <c r="AO35" s="150"/>
      <c r="AP35" s="150"/>
      <c r="AQ35" s="150"/>
      <c r="AR35" s="151"/>
    </row>
    <row r="36" spans="1:47" ht="13.5" customHeight="1" thickBot="1">
      <c r="A36" s="69"/>
      <c r="B36" s="399" t="s">
        <v>490</v>
      </c>
      <c r="C36" s="399"/>
      <c r="D36" s="399"/>
      <c r="E36" s="387">
        <v>0.57638888888888895</v>
      </c>
      <c r="F36" s="387"/>
      <c r="G36" s="387"/>
      <c r="H36" s="135" t="s">
        <v>313</v>
      </c>
      <c r="I36" s="388">
        <f>E36+TIME(0,35,0)</f>
        <v>0.60069444444444453</v>
      </c>
      <c r="J36" s="388"/>
      <c r="K36" s="388"/>
      <c r="L36" s="368"/>
      <c r="M36" s="368"/>
      <c r="N36" s="368"/>
      <c r="O36" s="368"/>
      <c r="P36" s="368"/>
      <c r="Q36" s="368"/>
      <c r="R36" s="400" t="s">
        <v>465</v>
      </c>
      <c r="S36" s="378"/>
      <c r="T36" s="378"/>
      <c r="U36" s="378"/>
      <c r="V36" s="378"/>
      <c r="W36" s="378"/>
      <c r="X36" s="378"/>
      <c r="Y36" s="374" t="s">
        <v>491</v>
      </c>
      <c r="Z36" s="374"/>
      <c r="AA36" s="374"/>
      <c r="AB36" s="374"/>
      <c r="AC36" s="374"/>
      <c r="AD36" s="374"/>
      <c r="AE36" s="374"/>
      <c r="AF36" s="374"/>
      <c r="AG36" s="374"/>
      <c r="AH36" s="374"/>
      <c r="AI36" s="374"/>
      <c r="AJ36" s="374"/>
      <c r="AK36" s="159"/>
      <c r="AL36" s="137"/>
      <c r="AM36" s="137"/>
      <c r="AN36" s="137"/>
      <c r="AO36" s="137"/>
      <c r="AP36" s="137"/>
      <c r="AQ36" s="137"/>
      <c r="AR36" s="138"/>
    </row>
    <row r="37" spans="1:47" ht="13.5" customHeight="1" thickBot="1">
      <c r="A37" s="69"/>
      <c r="B37" s="399"/>
      <c r="C37" s="399"/>
      <c r="D37" s="399"/>
      <c r="E37" s="405"/>
      <c r="F37" s="405"/>
      <c r="G37" s="405"/>
      <c r="H37" s="160"/>
      <c r="I37" s="392"/>
      <c r="J37" s="392"/>
      <c r="K37" s="392"/>
      <c r="L37" s="393"/>
      <c r="M37" s="393"/>
      <c r="N37" s="393"/>
      <c r="O37" s="393"/>
      <c r="P37" s="393"/>
      <c r="Q37" s="393"/>
      <c r="R37" s="400"/>
      <c r="S37" s="394"/>
      <c r="T37" s="394"/>
      <c r="U37" s="394"/>
      <c r="V37" s="394"/>
      <c r="W37" s="394"/>
      <c r="X37" s="394"/>
      <c r="Y37" s="406"/>
      <c r="Z37" s="406"/>
      <c r="AA37" s="406"/>
      <c r="AB37" s="406"/>
      <c r="AC37" s="406"/>
      <c r="AD37" s="406"/>
      <c r="AE37" s="406"/>
      <c r="AF37" s="406"/>
      <c r="AG37" s="406"/>
      <c r="AH37" s="406"/>
      <c r="AI37" s="406"/>
      <c r="AJ37" s="406"/>
      <c r="AK37" s="161"/>
      <c r="AL37" s="162"/>
      <c r="AM37" s="162"/>
      <c r="AN37" s="162"/>
      <c r="AO37" s="162"/>
      <c r="AP37" s="162"/>
      <c r="AQ37" s="162"/>
      <c r="AR37" s="163"/>
    </row>
    <row r="38" spans="1:47" ht="13.5" customHeight="1">
      <c r="A38" s="69"/>
      <c r="B38" s="135"/>
      <c r="C38" s="135"/>
      <c r="D38" s="135"/>
      <c r="E38" s="154"/>
      <c r="F38" s="137"/>
      <c r="G38" s="137"/>
      <c r="H38" s="135"/>
      <c r="I38" s="140"/>
      <c r="J38" s="140"/>
      <c r="K38" s="140"/>
      <c r="L38" s="135"/>
      <c r="M38" s="135"/>
      <c r="N38" s="135"/>
      <c r="O38" s="135"/>
      <c r="P38" s="135"/>
      <c r="Q38" s="135"/>
      <c r="R38" s="135"/>
      <c r="S38" s="135"/>
      <c r="T38" s="135"/>
      <c r="U38" s="135"/>
      <c r="V38" s="135"/>
      <c r="W38" s="135"/>
      <c r="X38" s="135"/>
      <c r="Y38" s="164"/>
      <c r="Z38" s="164"/>
      <c r="AA38" s="164"/>
      <c r="AB38" s="164"/>
      <c r="AC38" s="164"/>
      <c r="AD38" s="164"/>
      <c r="AE38" s="164"/>
      <c r="AF38" s="164"/>
      <c r="AG38" s="164"/>
      <c r="AH38" s="164"/>
      <c r="AI38" s="164"/>
      <c r="AJ38" s="164"/>
      <c r="AK38" s="137"/>
      <c r="AL38" s="137"/>
      <c r="AM38" s="137"/>
      <c r="AN38" s="137"/>
      <c r="AO38" s="137"/>
      <c r="AP38" s="137"/>
      <c r="AQ38" s="137"/>
      <c r="AR38" s="165"/>
    </row>
    <row r="39" spans="1:47">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row>
    <row r="40" spans="1:47" ht="18" thickBot="1">
      <c r="B40" s="396" t="s">
        <v>492</v>
      </c>
      <c r="C40" s="396"/>
      <c r="D40" s="396"/>
      <c r="E40" s="396"/>
      <c r="F40" s="396"/>
      <c r="G40" s="396"/>
      <c r="H40" s="396"/>
      <c r="I40" s="396"/>
      <c r="J40" s="396"/>
      <c r="K40" s="396"/>
      <c r="L40" s="396"/>
      <c r="M40" s="396"/>
      <c r="N40" s="396"/>
      <c r="O40" s="396"/>
      <c r="P40" s="396"/>
      <c r="Q40" s="404" t="s">
        <v>24</v>
      </c>
      <c r="R40" s="404"/>
      <c r="S40" s="404"/>
      <c r="T40" s="404"/>
      <c r="U40" s="404"/>
      <c r="V40" s="404"/>
      <c r="W40" s="404"/>
      <c r="X40" s="404"/>
      <c r="Y40" s="404"/>
      <c r="Z40" s="111"/>
      <c r="AA40" s="111"/>
      <c r="AB40" s="111"/>
      <c r="AC40" s="111"/>
      <c r="AD40" s="111"/>
      <c r="AE40" s="111"/>
      <c r="AF40" s="111"/>
      <c r="AG40" s="398" t="s">
        <v>493</v>
      </c>
      <c r="AH40" s="398"/>
      <c r="AI40" s="398"/>
      <c r="AJ40" s="398"/>
      <c r="AK40" s="398"/>
      <c r="AL40" s="153"/>
      <c r="AM40" s="153"/>
      <c r="AN40" s="153"/>
      <c r="AO40" s="153"/>
      <c r="AP40" s="153"/>
      <c r="AQ40" s="153"/>
      <c r="AR40" s="153"/>
    </row>
    <row r="41" spans="1:47" ht="18.75" customHeight="1" thickBot="1">
      <c r="B41" s="273" t="s">
        <v>309</v>
      </c>
      <c r="C41" s="273"/>
      <c r="D41" s="273"/>
      <c r="E41" s="270" t="s">
        <v>310</v>
      </c>
      <c r="F41" s="270"/>
      <c r="G41" s="270"/>
      <c r="H41" s="270"/>
      <c r="I41" s="270"/>
      <c r="J41" s="270"/>
      <c r="K41" s="270"/>
      <c r="L41" s="273" t="s">
        <v>461</v>
      </c>
      <c r="M41" s="273"/>
      <c r="N41" s="273"/>
      <c r="O41" s="273"/>
      <c r="P41" s="273"/>
      <c r="Q41" s="273"/>
      <c r="R41" s="273"/>
      <c r="S41" s="273"/>
      <c r="T41" s="273"/>
      <c r="U41" s="273"/>
      <c r="V41" s="273"/>
      <c r="W41" s="273"/>
      <c r="X41" s="273"/>
      <c r="Y41" s="273" t="s">
        <v>462</v>
      </c>
      <c r="Z41" s="273"/>
      <c r="AA41" s="273"/>
      <c r="AB41" s="273"/>
      <c r="AC41" s="273"/>
      <c r="AD41" s="273"/>
      <c r="AE41" s="273"/>
      <c r="AF41" s="273"/>
      <c r="AG41" s="273"/>
      <c r="AH41" s="273"/>
      <c r="AI41" s="273"/>
      <c r="AJ41" s="273"/>
      <c r="AK41" s="332" t="s">
        <v>463</v>
      </c>
      <c r="AL41" s="332"/>
      <c r="AM41" s="332"/>
      <c r="AN41" s="332"/>
      <c r="AO41" s="332"/>
      <c r="AP41" s="332"/>
      <c r="AQ41" s="332"/>
      <c r="AR41" s="332"/>
    </row>
    <row r="42" spans="1:47" ht="13.5" customHeight="1" thickBot="1">
      <c r="B42" s="379" t="s">
        <v>392</v>
      </c>
      <c r="C42" s="379"/>
      <c r="D42" s="379"/>
      <c r="E42" s="380">
        <f>E24</f>
        <v>0.375</v>
      </c>
      <c r="F42" s="380"/>
      <c r="G42" s="380"/>
      <c r="H42" s="135" t="s">
        <v>313</v>
      </c>
      <c r="I42" s="381">
        <f>E42+TIME(0,35,0)</f>
        <v>0.39930555555555558</v>
      </c>
      <c r="J42" s="381"/>
      <c r="K42" s="381"/>
      <c r="L42" s="368" t="str">
        <f>[2]ﾌﾞﾛｯｸ別順位!D4</f>
        <v>Ａﾌﾞﾛｯｸ-２位</v>
      </c>
      <c r="M42" s="368"/>
      <c r="N42" s="368"/>
      <c r="O42" s="368"/>
      <c r="P42" s="368"/>
      <c r="Q42" s="368"/>
      <c r="R42" s="384" t="s">
        <v>465</v>
      </c>
      <c r="S42" s="378" t="str">
        <f>[2]ﾌﾞﾛｯｸ別順位!D20</f>
        <v>Ｅﾌﾞﾛｯｸ-２位</v>
      </c>
      <c r="T42" s="378"/>
      <c r="U42" s="378"/>
      <c r="V42" s="378"/>
      <c r="W42" s="378"/>
      <c r="X42" s="378"/>
      <c r="Y42" s="367" t="s">
        <v>494</v>
      </c>
      <c r="Z42" s="367"/>
      <c r="AA42" s="367"/>
      <c r="AB42" s="367"/>
      <c r="AC42" s="367"/>
      <c r="AD42" s="367"/>
      <c r="AE42" s="367"/>
      <c r="AF42" s="367"/>
      <c r="AG42" s="367"/>
      <c r="AH42" s="367"/>
      <c r="AI42" s="367"/>
      <c r="AJ42" s="367"/>
      <c r="AK42" s="136"/>
      <c r="AL42" s="137"/>
      <c r="AM42" s="137"/>
      <c r="AN42" s="137"/>
      <c r="AO42" s="137"/>
      <c r="AP42" s="137"/>
      <c r="AQ42" s="137"/>
      <c r="AR42" s="138"/>
      <c r="AU42" s="166"/>
    </row>
    <row r="43" spans="1:47" ht="13.5" customHeight="1">
      <c r="B43" s="379"/>
      <c r="C43" s="379"/>
      <c r="D43" s="379"/>
      <c r="E43" s="139"/>
      <c r="F43" s="137"/>
      <c r="G43" s="137"/>
      <c r="H43" s="135"/>
      <c r="I43" s="140"/>
      <c r="J43" s="140"/>
      <c r="K43" s="140"/>
      <c r="L43" s="368"/>
      <c r="M43" s="368"/>
      <c r="N43" s="368"/>
      <c r="O43" s="368"/>
      <c r="P43" s="368"/>
      <c r="Q43" s="368"/>
      <c r="R43" s="384"/>
      <c r="S43" s="378"/>
      <c r="T43" s="378"/>
      <c r="U43" s="378"/>
      <c r="V43" s="378"/>
      <c r="W43" s="378"/>
      <c r="X43" s="378"/>
      <c r="Y43" s="370"/>
      <c r="Z43" s="370"/>
      <c r="AA43" s="370"/>
      <c r="AB43" s="370"/>
      <c r="AC43" s="370"/>
      <c r="AD43" s="370"/>
      <c r="AE43" s="370"/>
      <c r="AF43" s="370"/>
      <c r="AG43" s="370"/>
      <c r="AH43" s="370"/>
      <c r="AI43" s="370"/>
      <c r="AJ43" s="370"/>
      <c r="AK43" s="136"/>
      <c r="AL43" s="137"/>
      <c r="AM43" s="137"/>
      <c r="AN43" s="137"/>
      <c r="AO43" s="137"/>
      <c r="AP43" s="137"/>
      <c r="AQ43" s="137"/>
      <c r="AR43" s="138"/>
      <c r="AU43" s="135"/>
    </row>
    <row r="44" spans="1:47" ht="13.5" customHeight="1">
      <c r="B44" s="371" t="s">
        <v>394</v>
      </c>
      <c r="C44" s="371"/>
      <c r="D44" s="371"/>
      <c r="E44" s="372">
        <f>E26</f>
        <v>0.40972222222222227</v>
      </c>
      <c r="F44" s="372"/>
      <c r="G44" s="372"/>
      <c r="H44" s="141" t="s">
        <v>313</v>
      </c>
      <c r="I44" s="373">
        <f>E44+TIME(0,35,0)</f>
        <v>0.43402777777777785</v>
      </c>
      <c r="J44" s="373"/>
      <c r="K44" s="373"/>
      <c r="L44" s="390" t="str">
        <f>[2]ﾌﾞﾛｯｸ別順位!D8</f>
        <v>Ｂﾌﾞﾛｯｸ-２位</v>
      </c>
      <c r="M44" s="390"/>
      <c r="N44" s="390"/>
      <c r="O44" s="390"/>
      <c r="P44" s="390"/>
      <c r="Q44" s="390"/>
      <c r="R44" s="376" t="s">
        <v>465</v>
      </c>
      <c r="S44" s="375" t="str">
        <f>[2]ﾌﾞﾛｯｸ別順位!D24</f>
        <v>Ｆﾌﾞﾛｯｸ-２位</v>
      </c>
      <c r="T44" s="375"/>
      <c r="U44" s="375"/>
      <c r="V44" s="375"/>
      <c r="W44" s="375"/>
      <c r="X44" s="375"/>
      <c r="Y44" s="367" t="s">
        <v>495</v>
      </c>
      <c r="Z44" s="367"/>
      <c r="AA44" s="367"/>
      <c r="AB44" s="367"/>
      <c r="AC44" s="367"/>
      <c r="AD44" s="367"/>
      <c r="AE44" s="367"/>
      <c r="AF44" s="367"/>
      <c r="AG44" s="367"/>
      <c r="AH44" s="367"/>
      <c r="AI44" s="367"/>
      <c r="AJ44" s="367"/>
      <c r="AK44" s="142"/>
      <c r="AL44" s="143"/>
      <c r="AM44" s="143"/>
      <c r="AN44" s="143"/>
      <c r="AO44" s="143"/>
      <c r="AP44" s="143"/>
      <c r="AQ44" s="143"/>
      <c r="AR44" s="144"/>
      <c r="AU44" s="166"/>
    </row>
    <row r="45" spans="1:47" ht="13.5" customHeight="1">
      <c r="B45" s="371"/>
      <c r="C45" s="371"/>
      <c r="D45" s="371"/>
      <c r="E45" s="145"/>
      <c r="F45" s="146"/>
      <c r="G45" s="146"/>
      <c r="H45" s="147"/>
      <c r="I45" s="148"/>
      <c r="J45" s="148"/>
      <c r="K45" s="148"/>
      <c r="L45" s="386"/>
      <c r="M45" s="386"/>
      <c r="N45" s="386"/>
      <c r="O45" s="386"/>
      <c r="P45" s="386"/>
      <c r="Q45" s="386"/>
      <c r="R45" s="376"/>
      <c r="S45" s="369"/>
      <c r="T45" s="369"/>
      <c r="U45" s="369"/>
      <c r="V45" s="369"/>
      <c r="W45" s="369"/>
      <c r="X45" s="369"/>
      <c r="Y45" s="367"/>
      <c r="Z45" s="367"/>
      <c r="AA45" s="367"/>
      <c r="AB45" s="367"/>
      <c r="AC45" s="367"/>
      <c r="AD45" s="367"/>
      <c r="AE45" s="367"/>
      <c r="AF45" s="367"/>
      <c r="AG45" s="367"/>
      <c r="AH45" s="367"/>
      <c r="AI45" s="367"/>
      <c r="AJ45" s="367"/>
      <c r="AK45" s="149"/>
      <c r="AL45" s="150"/>
      <c r="AM45" s="150"/>
      <c r="AN45" s="150"/>
      <c r="AO45" s="150"/>
      <c r="AP45" s="150"/>
      <c r="AQ45" s="150"/>
      <c r="AR45" s="151"/>
      <c r="AU45" s="166"/>
    </row>
    <row r="46" spans="1:47" ht="13.5" customHeight="1">
      <c r="A46" s="69"/>
      <c r="B46" s="371" t="s">
        <v>387</v>
      </c>
      <c r="C46" s="371"/>
      <c r="D46" s="371"/>
      <c r="E46" s="387">
        <f>E28</f>
        <v>0.44444444444444442</v>
      </c>
      <c r="F46" s="387"/>
      <c r="G46" s="387"/>
      <c r="H46" s="135" t="s">
        <v>313</v>
      </c>
      <c r="I46" s="388">
        <f>E46+TIME(0,35,0)</f>
        <v>0.46875</v>
      </c>
      <c r="J46" s="388"/>
      <c r="K46" s="388"/>
      <c r="L46" s="368"/>
      <c r="M46" s="368"/>
      <c r="N46" s="368"/>
      <c r="O46" s="368"/>
      <c r="P46" s="368"/>
      <c r="Q46" s="368"/>
      <c r="R46" s="391" t="s">
        <v>465</v>
      </c>
      <c r="S46" s="378"/>
      <c r="T46" s="378"/>
      <c r="U46" s="378"/>
      <c r="V46" s="378"/>
      <c r="W46" s="378"/>
      <c r="X46" s="378"/>
      <c r="Y46" s="374" t="s">
        <v>496</v>
      </c>
      <c r="Z46" s="374"/>
      <c r="AA46" s="374"/>
      <c r="AB46" s="374"/>
      <c r="AC46" s="374"/>
      <c r="AD46" s="374"/>
      <c r="AE46" s="374"/>
      <c r="AF46" s="374"/>
      <c r="AG46" s="374"/>
      <c r="AH46" s="374"/>
      <c r="AI46" s="374"/>
      <c r="AJ46" s="374"/>
      <c r="AK46" s="136"/>
      <c r="AL46" s="137"/>
      <c r="AM46" s="137"/>
      <c r="AN46" s="137"/>
      <c r="AO46" s="137"/>
      <c r="AP46" s="137"/>
      <c r="AQ46" s="137"/>
      <c r="AR46" s="138"/>
      <c r="AU46" s="135"/>
    </row>
    <row r="47" spans="1:47" ht="13.5" customHeight="1">
      <c r="A47" s="69"/>
      <c r="B47" s="371"/>
      <c r="C47" s="371"/>
      <c r="D47" s="371"/>
      <c r="E47" s="139"/>
      <c r="F47" s="154"/>
      <c r="G47" s="154"/>
      <c r="H47" s="135"/>
      <c r="I47" s="140"/>
      <c r="J47" s="140"/>
      <c r="K47" s="140"/>
      <c r="L47" s="368"/>
      <c r="M47" s="368"/>
      <c r="N47" s="368"/>
      <c r="O47" s="368"/>
      <c r="P47" s="368"/>
      <c r="Q47" s="368"/>
      <c r="R47" s="391"/>
      <c r="S47" s="378"/>
      <c r="T47" s="378"/>
      <c r="U47" s="378"/>
      <c r="V47" s="378"/>
      <c r="W47" s="378"/>
      <c r="X47" s="378"/>
      <c r="Y47" s="367"/>
      <c r="Z47" s="367"/>
      <c r="AA47" s="367"/>
      <c r="AB47" s="367"/>
      <c r="AC47" s="367"/>
      <c r="AD47" s="367"/>
      <c r="AE47" s="367"/>
      <c r="AF47" s="367"/>
      <c r="AG47" s="367"/>
      <c r="AH47" s="367"/>
      <c r="AI47" s="367"/>
      <c r="AJ47" s="367"/>
      <c r="AK47" s="136"/>
      <c r="AL47" s="137"/>
      <c r="AM47" s="137"/>
      <c r="AN47" s="137"/>
      <c r="AO47" s="137"/>
      <c r="AP47" s="137"/>
      <c r="AQ47" s="137"/>
      <c r="AR47" s="138"/>
      <c r="AU47" s="166"/>
    </row>
    <row r="48" spans="1:47" ht="13.5" customHeight="1">
      <c r="A48" s="69"/>
      <c r="B48" s="371" t="s">
        <v>389</v>
      </c>
      <c r="C48" s="371"/>
      <c r="D48" s="371"/>
      <c r="E48" s="372">
        <f>E30</f>
        <v>0.47916666666666669</v>
      </c>
      <c r="F48" s="372"/>
      <c r="G48" s="372"/>
      <c r="H48" s="141" t="s">
        <v>313</v>
      </c>
      <c r="I48" s="373">
        <f>E48+TIME(0,35,0)</f>
        <v>0.50347222222222221</v>
      </c>
      <c r="J48" s="373"/>
      <c r="K48" s="373"/>
      <c r="L48" s="390"/>
      <c r="M48" s="390"/>
      <c r="N48" s="390"/>
      <c r="O48" s="390"/>
      <c r="P48" s="390"/>
      <c r="Q48" s="390"/>
      <c r="R48" s="391" t="s">
        <v>465</v>
      </c>
      <c r="S48" s="375"/>
      <c r="T48" s="375"/>
      <c r="U48" s="375"/>
      <c r="V48" s="375"/>
      <c r="W48" s="375"/>
      <c r="X48" s="375"/>
      <c r="Y48" s="374" t="s">
        <v>497</v>
      </c>
      <c r="Z48" s="374"/>
      <c r="AA48" s="374"/>
      <c r="AB48" s="374"/>
      <c r="AC48" s="374"/>
      <c r="AD48" s="374"/>
      <c r="AE48" s="374"/>
      <c r="AF48" s="374"/>
      <c r="AG48" s="374"/>
      <c r="AH48" s="374"/>
      <c r="AI48" s="374"/>
      <c r="AJ48" s="374"/>
      <c r="AK48" s="142"/>
      <c r="AL48" s="143"/>
      <c r="AM48" s="143"/>
      <c r="AN48" s="143"/>
      <c r="AO48" s="143"/>
      <c r="AP48" s="143"/>
      <c r="AQ48" s="143"/>
      <c r="AR48" s="144"/>
    </row>
    <row r="49" spans="1:47" ht="13.5" customHeight="1">
      <c r="A49" s="69"/>
      <c r="B49" s="371"/>
      <c r="C49" s="371"/>
      <c r="D49" s="371"/>
      <c r="E49" s="155"/>
      <c r="F49" s="147"/>
      <c r="G49" s="147"/>
      <c r="H49" s="147"/>
      <c r="I49" s="147"/>
      <c r="J49" s="147"/>
      <c r="K49" s="147"/>
      <c r="L49" s="386"/>
      <c r="M49" s="386"/>
      <c r="N49" s="386"/>
      <c r="O49" s="386"/>
      <c r="P49" s="386"/>
      <c r="Q49" s="386"/>
      <c r="R49" s="391"/>
      <c r="S49" s="369"/>
      <c r="T49" s="369"/>
      <c r="U49" s="369"/>
      <c r="V49" s="369"/>
      <c r="W49" s="369"/>
      <c r="X49" s="369"/>
      <c r="Y49" s="370"/>
      <c r="Z49" s="370"/>
      <c r="AA49" s="370"/>
      <c r="AB49" s="370"/>
      <c r="AC49" s="370"/>
      <c r="AD49" s="370"/>
      <c r="AE49" s="370"/>
      <c r="AF49" s="370"/>
      <c r="AG49" s="370"/>
      <c r="AH49" s="370"/>
      <c r="AI49" s="370"/>
      <c r="AJ49" s="370"/>
      <c r="AK49" s="149"/>
      <c r="AL49" s="150"/>
      <c r="AM49" s="150"/>
      <c r="AN49" s="150"/>
      <c r="AO49" s="150"/>
      <c r="AP49" s="150"/>
      <c r="AQ49" s="150"/>
      <c r="AR49" s="151"/>
    </row>
    <row r="50" spans="1:47" ht="13.5" customHeight="1">
      <c r="A50" s="69"/>
      <c r="B50" s="367"/>
      <c r="C50" s="367"/>
      <c r="D50" s="367"/>
      <c r="E50" s="371" t="s">
        <v>319</v>
      </c>
      <c r="F50" s="371"/>
      <c r="G50" s="371"/>
      <c r="H50" s="371"/>
      <c r="I50" s="371"/>
      <c r="J50" s="371"/>
      <c r="K50" s="371"/>
      <c r="L50" s="368"/>
      <c r="M50" s="368"/>
      <c r="N50" s="368"/>
      <c r="O50" s="368"/>
      <c r="P50" s="368"/>
      <c r="Q50" s="368"/>
      <c r="R50" s="135"/>
      <c r="S50" s="378"/>
      <c r="T50" s="378"/>
      <c r="U50" s="378"/>
      <c r="V50" s="378"/>
      <c r="W50" s="378"/>
      <c r="X50" s="378"/>
      <c r="Y50" s="367"/>
      <c r="Z50" s="367"/>
      <c r="AA50" s="367"/>
      <c r="AB50" s="367"/>
      <c r="AC50" s="367"/>
      <c r="AD50" s="367"/>
      <c r="AE50" s="367"/>
      <c r="AF50" s="367"/>
      <c r="AG50" s="367"/>
      <c r="AH50" s="367"/>
      <c r="AI50" s="367"/>
      <c r="AJ50" s="367"/>
      <c r="AK50" s="136"/>
      <c r="AL50" s="137"/>
      <c r="AM50" s="137"/>
      <c r="AN50" s="137"/>
      <c r="AO50" s="137"/>
      <c r="AP50" s="137"/>
      <c r="AQ50" s="137"/>
      <c r="AR50" s="138"/>
    </row>
    <row r="51" spans="1:47" ht="13.5" customHeight="1">
      <c r="A51" s="69"/>
      <c r="B51" s="367"/>
      <c r="C51" s="367"/>
      <c r="D51" s="367"/>
      <c r="E51" s="371"/>
      <c r="F51" s="371"/>
      <c r="G51" s="371"/>
      <c r="H51" s="371"/>
      <c r="I51" s="371"/>
      <c r="J51" s="371"/>
      <c r="K51" s="371"/>
      <c r="L51" s="368"/>
      <c r="M51" s="368"/>
      <c r="N51" s="368"/>
      <c r="O51" s="368"/>
      <c r="P51" s="368"/>
      <c r="Q51" s="368"/>
      <c r="R51" s="147"/>
      <c r="S51" s="378"/>
      <c r="T51" s="378"/>
      <c r="U51" s="378"/>
      <c r="V51" s="378"/>
      <c r="W51" s="378"/>
      <c r="X51" s="378"/>
      <c r="Y51" s="367"/>
      <c r="Z51" s="367"/>
      <c r="AA51" s="367"/>
      <c r="AB51" s="367"/>
      <c r="AC51" s="367"/>
      <c r="AD51" s="367"/>
      <c r="AE51" s="367"/>
      <c r="AF51" s="367"/>
      <c r="AG51" s="367"/>
      <c r="AH51" s="367"/>
      <c r="AI51" s="367"/>
      <c r="AJ51" s="367"/>
      <c r="AK51" s="136"/>
      <c r="AL51" s="137"/>
      <c r="AM51" s="137"/>
      <c r="AN51" s="137"/>
      <c r="AO51" s="137"/>
      <c r="AP51" s="137"/>
      <c r="AQ51" s="137"/>
      <c r="AR51" s="138"/>
    </row>
    <row r="52" spans="1:47" ht="13.5" customHeight="1">
      <c r="A52" s="69"/>
      <c r="B52" s="371" t="s">
        <v>386</v>
      </c>
      <c r="C52" s="371"/>
      <c r="D52" s="371"/>
      <c r="E52" s="372">
        <f>E34</f>
        <v>0.54166666666666663</v>
      </c>
      <c r="F52" s="372"/>
      <c r="G52" s="372"/>
      <c r="H52" s="141" t="s">
        <v>313</v>
      </c>
      <c r="I52" s="373">
        <f>E52+TIME(0,35,0)</f>
        <v>0.56597222222222221</v>
      </c>
      <c r="J52" s="373"/>
      <c r="K52" s="373"/>
      <c r="L52" s="390"/>
      <c r="M52" s="390"/>
      <c r="N52" s="390"/>
      <c r="O52" s="390"/>
      <c r="P52" s="390"/>
      <c r="Q52" s="390"/>
      <c r="R52" s="389" t="s">
        <v>465</v>
      </c>
      <c r="S52" s="375"/>
      <c r="T52" s="375"/>
      <c r="U52" s="375"/>
      <c r="V52" s="375"/>
      <c r="W52" s="375"/>
      <c r="X52" s="375"/>
      <c r="Y52" s="374" t="s">
        <v>498</v>
      </c>
      <c r="Z52" s="374"/>
      <c r="AA52" s="374"/>
      <c r="AB52" s="374"/>
      <c r="AC52" s="374"/>
      <c r="AD52" s="374"/>
      <c r="AE52" s="374"/>
      <c r="AF52" s="374"/>
      <c r="AG52" s="374"/>
      <c r="AH52" s="374"/>
      <c r="AI52" s="374"/>
      <c r="AJ52" s="374"/>
      <c r="AK52" s="156" t="s">
        <v>499</v>
      </c>
      <c r="AL52" s="157"/>
      <c r="AM52" s="157"/>
      <c r="AN52" s="157"/>
      <c r="AO52" s="157"/>
      <c r="AP52" s="157"/>
      <c r="AQ52" s="157"/>
      <c r="AR52" s="158"/>
    </row>
    <row r="53" spans="1:47" ht="13.5" customHeight="1">
      <c r="A53" s="69"/>
      <c r="B53" s="371"/>
      <c r="C53" s="371"/>
      <c r="D53" s="371"/>
      <c r="E53" s="145"/>
      <c r="F53" s="150"/>
      <c r="G53" s="150"/>
      <c r="H53" s="147"/>
      <c r="I53" s="148"/>
      <c r="J53" s="148"/>
      <c r="K53" s="148"/>
      <c r="L53" s="386"/>
      <c r="M53" s="386"/>
      <c r="N53" s="386"/>
      <c r="O53" s="386"/>
      <c r="P53" s="386"/>
      <c r="Q53" s="386"/>
      <c r="R53" s="389"/>
      <c r="S53" s="369"/>
      <c r="T53" s="369"/>
      <c r="U53" s="369"/>
      <c r="V53" s="369"/>
      <c r="W53" s="369"/>
      <c r="X53" s="369"/>
      <c r="Y53" s="367"/>
      <c r="Z53" s="367"/>
      <c r="AA53" s="367"/>
      <c r="AB53" s="367"/>
      <c r="AC53" s="367"/>
      <c r="AD53" s="367"/>
      <c r="AE53" s="367"/>
      <c r="AF53" s="367"/>
      <c r="AG53" s="367"/>
      <c r="AH53" s="367"/>
      <c r="AI53" s="367"/>
      <c r="AJ53" s="367"/>
      <c r="AK53" s="149"/>
      <c r="AL53" s="150"/>
      <c r="AM53" s="150"/>
      <c r="AN53" s="150"/>
      <c r="AO53" s="150"/>
      <c r="AP53" s="150"/>
      <c r="AQ53" s="150"/>
      <c r="AR53" s="151"/>
    </row>
    <row r="54" spans="1:47" ht="13.5" customHeight="1" thickBot="1">
      <c r="A54" s="69"/>
      <c r="B54" s="399" t="s">
        <v>384</v>
      </c>
      <c r="C54" s="399"/>
      <c r="D54" s="399"/>
      <c r="E54" s="387">
        <f>E36</f>
        <v>0.57638888888888895</v>
      </c>
      <c r="F54" s="387"/>
      <c r="G54" s="387"/>
      <c r="H54" s="135" t="s">
        <v>313</v>
      </c>
      <c r="I54" s="388">
        <f>E54+TIME(0,35,0)</f>
        <v>0.60069444444444453</v>
      </c>
      <c r="J54" s="388"/>
      <c r="K54" s="388"/>
      <c r="L54" s="368"/>
      <c r="M54" s="368"/>
      <c r="N54" s="368"/>
      <c r="O54" s="368"/>
      <c r="P54" s="368"/>
      <c r="Q54" s="368"/>
      <c r="R54" s="400" t="s">
        <v>465</v>
      </c>
      <c r="S54" s="378"/>
      <c r="T54" s="378"/>
      <c r="U54" s="378"/>
      <c r="V54" s="378"/>
      <c r="W54" s="378"/>
      <c r="X54" s="378"/>
      <c r="Y54" s="374" t="s">
        <v>500</v>
      </c>
      <c r="Z54" s="374"/>
      <c r="AA54" s="374"/>
      <c r="AB54" s="374"/>
      <c r="AC54" s="374"/>
      <c r="AD54" s="374"/>
      <c r="AE54" s="374"/>
      <c r="AF54" s="374"/>
      <c r="AG54" s="374"/>
      <c r="AH54" s="374"/>
      <c r="AI54" s="374"/>
      <c r="AJ54" s="374"/>
      <c r="AK54" s="156" t="s">
        <v>501</v>
      </c>
      <c r="AL54" s="137"/>
      <c r="AM54" s="137"/>
      <c r="AN54" s="137"/>
      <c r="AO54" s="137"/>
      <c r="AP54" s="137"/>
      <c r="AQ54" s="137"/>
      <c r="AR54" s="138"/>
    </row>
    <row r="55" spans="1:47" ht="13.5" customHeight="1" thickBot="1">
      <c r="A55" s="69"/>
      <c r="B55" s="399"/>
      <c r="C55" s="399"/>
      <c r="D55" s="399"/>
      <c r="E55" s="405"/>
      <c r="F55" s="405"/>
      <c r="G55" s="405"/>
      <c r="H55" s="160"/>
      <c r="I55" s="392"/>
      <c r="J55" s="392"/>
      <c r="K55" s="392"/>
      <c r="L55" s="393"/>
      <c r="M55" s="393"/>
      <c r="N55" s="393"/>
      <c r="O55" s="393"/>
      <c r="P55" s="393"/>
      <c r="Q55" s="393"/>
      <c r="R55" s="400"/>
      <c r="S55" s="394"/>
      <c r="T55" s="394"/>
      <c r="U55" s="394"/>
      <c r="V55" s="394"/>
      <c r="W55" s="394"/>
      <c r="X55" s="394"/>
      <c r="Y55" s="406"/>
      <c r="Z55" s="406"/>
      <c r="AA55" s="406"/>
      <c r="AB55" s="406"/>
      <c r="AC55" s="406"/>
      <c r="AD55" s="406"/>
      <c r="AE55" s="406"/>
      <c r="AF55" s="406"/>
      <c r="AG55" s="406"/>
      <c r="AH55" s="406"/>
      <c r="AI55" s="406"/>
      <c r="AJ55" s="406"/>
      <c r="AK55" s="161"/>
      <c r="AL55" s="162"/>
      <c r="AM55" s="162"/>
      <c r="AN55" s="162"/>
      <c r="AO55" s="162"/>
      <c r="AP55" s="162"/>
      <c r="AQ55" s="162"/>
      <c r="AR55" s="163"/>
    </row>
    <row r="56" spans="1:47" ht="13.5" customHeight="1">
      <c r="A56" s="69"/>
      <c r="B56" s="135"/>
      <c r="C56" s="135"/>
      <c r="D56" s="135"/>
      <c r="E56" s="154"/>
      <c r="F56" s="137"/>
      <c r="G56" s="137"/>
      <c r="H56" s="135"/>
      <c r="I56" s="140"/>
      <c r="J56" s="140"/>
      <c r="K56" s="140"/>
      <c r="L56" s="135"/>
      <c r="M56" s="135"/>
      <c r="N56" s="135"/>
      <c r="O56" s="135"/>
      <c r="P56" s="135"/>
      <c r="Q56" s="135"/>
      <c r="R56" s="135"/>
      <c r="S56" s="135"/>
      <c r="T56" s="135"/>
      <c r="U56" s="135"/>
      <c r="V56" s="135"/>
      <c r="W56" s="135"/>
      <c r="X56" s="135"/>
      <c r="Y56" s="164"/>
      <c r="Z56" s="164"/>
      <c r="AA56" s="164"/>
      <c r="AB56" s="164"/>
      <c r="AC56" s="164"/>
      <c r="AD56" s="164"/>
      <c r="AE56" s="164"/>
      <c r="AF56" s="164"/>
      <c r="AG56" s="164"/>
      <c r="AH56" s="164"/>
      <c r="AI56" s="164"/>
      <c r="AJ56" s="164"/>
      <c r="AK56" s="137"/>
      <c r="AL56" s="137"/>
      <c r="AM56" s="137"/>
      <c r="AN56" s="137"/>
      <c r="AO56" s="137"/>
      <c r="AP56" s="137"/>
      <c r="AQ56" s="137"/>
      <c r="AR56" s="165"/>
    </row>
    <row r="57" spans="1:47">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row>
    <row r="58" spans="1:47" ht="18" thickBot="1">
      <c r="B58" s="396" t="str">
        <f>B40</f>
        <v>２位パートのトーナメント戦</v>
      </c>
      <c r="C58" s="396"/>
      <c r="D58" s="396"/>
      <c r="E58" s="396"/>
      <c r="F58" s="396"/>
      <c r="G58" s="396"/>
      <c r="H58" s="396"/>
      <c r="I58" s="396"/>
      <c r="J58" s="396"/>
      <c r="K58" s="396"/>
      <c r="L58" s="396"/>
      <c r="M58" s="396"/>
      <c r="N58" s="396"/>
      <c r="O58" s="396"/>
      <c r="P58" s="396"/>
      <c r="Q58" s="404" t="s">
        <v>24</v>
      </c>
      <c r="R58" s="404"/>
      <c r="S58" s="404"/>
      <c r="T58" s="404"/>
      <c r="U58" s="404"/>
      <c r="V58" s="404"/>
      <c r="W58" s="404"/>
      <c r="X58" s="404"/>
      <c r="Y58" s="404"/>
      <c r="Z58" s="111"/>
      <c r="AA58" s="111"/>
      <c r="AB58" s="111"/>
      <c r="AC58" s="111"/>
      <c r="AD58" s="111"/>
      <c r="AE58" s="111"/>
      <c r="AF58" s="111"/>
      <c r="AG58" s="398" t="s">
        <v>502</v>
      </c>
      <c r="AH58" s="398"/>
      <c r="AI58" s="398"/>
      <c r="AJ58" s="398"/>
      <c r="AK58" s="398"/>
      <c r="AL58" s="153"/>
      <c r="AM58" s="153"/>
      <c r="AN58" s="153"/>
      <c r="AO58" s="153"/>
      <c r="AP58" s="153"/>
      <c r="AQ58" s="153"/>
      <c r="AR58" s="153"/>
    </row>
    <row r="59" spans="1:47" ht="18.75" customHeight="1" thickBot="1">
      <c r="B59" s="273" t="s">
        <v>309</v>
      </c>
      <c r="C59" s="273"/>
      <c r="D59" s="273"/>
      <c r="E59" s="270" t="s">
        <v>310</v>
      </c>
      <c r="F59" s="270"/>
      <c r="G59" s="270"/>
      <c r="H59" s="270"/>
      <c r="I59" s="270"/>
      <c r="J59" s="270"/>
      <c r="K59" s="270"/>
      <c r="L59" s="273" t="s">
        <v>461</v>
      </c>
      <c r="M59" s="273"/>
      <c r="N59" s="273"/>
      <c r="O59" s="273"/>
      <c r="P59" s="273"/>
      <c r="Q59" s="273"/>
      <c r="R59" s="273"/>
      <c r="S59" s="273"/>
      <c r="T59" s="273"/>
      <c r="U59" s="273"/>
      <c r="V59" s="273"/>
      <c r="W59" s="273"/>
      <c r="X59" s="273"/>
      <c r="Y59" s="273" t="s">
        <v>462</v>
      </c>
      <c r="Z59" s="273"/>
      <c r="AA59" s="273"/>
      <c r="AB59" s="273"/>
      <c r="AC59" s="273"/>
      <c r="AD59" s="273"/>
      <c r="AE59" s="273"/>
      <c r="AF59" s="273"/>
      <c r="AG59" s="273"/>
      <c r="AH59" s="273"/>
      <c r="AI59" s="273"/>
      <c r="AJ59" s="273"/>
      <c r="AK59" s="332" t="s">
        <v>463</v>
      </c>
      <c r="AL59" s="332"/>
      <c r="AM59" s="332"/>
      <c r="AN59" s="332"/>
      <c r="AO59" s="332"/>
      <c r="AP59" s="332"/>
      <c r="AQ59" s="332"/>
      <c r="AR59" s="332"/>
    </row>
    <row r="60" spans="1:47" ht="13.5" customHeight="1" thickBot="1">
      <c r="B60" s="379" t="s">
        <v>393</v>
      </c>
      <c r="C60" s="379"/>
      <c r="D60" s="379"/>
      <c r="E60" s="380">
        <f>E42</f>
        <v>0.375</v>
      </c>
      <c r="F60" s="380"/>
      <c r="G60" s="380"/>
      <c r="H60" s="135" t="s">
        <v>313</v>
      </c>
      <c r="I60" s="381">
        <f>E60+TIME(0,35,0)</f>
        <v>0.39930555555555558</v>
      </c>
      <c r="J60" s="381"/>
      <c r="K60" s="381"/>
      <c r="L60" s="368" t="str">
        <f>[2]ﾌﾞﾛｯｸ別順位!D12</f>
        <v>Ｃﾌﾞﾛｯｸ-２位</v>
      </c>
      <c r="M60" s="368"/>
      <c r="N60" s="368"/>
      <c r="O60" s="368"/>
      <c r="P60" s="368"/>
      <c r="Q60" s="368"/>
      <c r="R60" s="384" t="s">
        <v>465</v>
      </c>
      <c r="S60" s="378" t="str">
        <f>[2]ﾌﾞﾛｯｸ別順位!D28</f>
        <v>Ｇﾌﾞﾛｯｸ-２位</v>
      </c>
      <c r="T60" s="378"/>
      <c r="U60" s="378"/>
      <c r="V60" s="378"/>
      <c r="W60" s="378"/>
      <c r="X60" s="378"/>
      <c r="Y60" s="367" t="s">
        <v>503</v>
      </c>
      <c r="Z60" s="367"/>
      <c r="AA60" s="367"/>
      <c r="AB60" s="367"/>
      <c r="AC60" s="367"/>
      <c r="AD60" s="367"/>
      <c r="AE60" s="367"/>
      <c r="AF60" s="367"/>
      <c r="AG60" s="367"/>
      <c r="AH60" s="367"/>
      <c r="AI60" s="367"/>
      <c r="AJ60" s="367"/>
      <c r="AK60" s="136"/>
      <c r="AL60" s="137"/>
      <c r="AM60" s="137"/>
      <c r="AN60" s="137"/>
      <c r="AO60" s="137"/>
      <c r="AP60" s="137"/>
      <c r="AQ60" s="137"/>
      <c r="AR60" s="138"/>
      <c r="AU60" s="166"/>
    </row>
    <row r="61" spans="1:47" ht="13.5" customHeight="1">
      <c r="B61" s="379"/>
      <c r="C61" s="379"/>
      <c r="D61" s="379"/>
      <c r="E61" s="139"/>
      <c r="F61" s="137"/>
      <c r="G61" s="137"/>
      <c r="H61" s="135"/>
      <c r="I61" s="140"/>
      <c r="J61" s="140"/>
      <c r="K61" s="140"/>
      <c r="L61" s="368"/>
      <c r="M61" s="368"/>
      <c r="N61" s="368"/>
      <c r="O61" s="368"/>
      <c r="P61" s="368"/>
      <c r="Q61" s="368"/>
      <c r="R61" s="384"/>
      <c r="S61" s="378"/>
      <c r="T61" s="378"/>
      <c r="U61" s="378"/>
      <c r="V61" s="378"/>
      <c r="W61" s="378"/>
      <c r="X61" s="378"/>
      <c r="Y61" s="370"/>
      <c r="Z61" s="370"/>
      <c r="AA61" s="370"/>
      <c r="AB61" s="370"/>
      <c r="AC61" s="370"/>
      <c r="AD61" s="370"/>
      <c r="AE61" s="370"/>
      <c r="AF61" s="370"/>
      <c r="AG61" s="370"/>
      <c r="AH61" s="370"/>
      <c r="AI61" s="370"/>
      <c r="AJ61" s="370"/>
      <c r="AK61" s="136"/>
      <c r="AL61" s="137"/>
      <c r="AM61" s="137"/>
      <c r="AN61" s="137"/>
      <c r="AO61" s="137"/>
      <c r="AP61" s="137"/>
      <c r="AQ61" s="137"/>
      <c r="AR61" s="138"/>
      <c r="AU61" s="135"/>
    </row>
    <row r="62" spans="1:47" ht="13.5" customHeight="1">
      <c r="B62" s="371" t="s">
        <v>395</v>
      </c>
      <c r="C62" s="371"/>
      <c r="D62" s="371"/>
      <c r="E62" s="372">
        <f>E44</f>
        <v>0.40972222222222227</v>
      </c>
      <c r="F62" s="372"/>
      <c r="G62" s="372"/>
      <c r="H62" s="141" t="s">
        <v>313</v>
      </c>
      <c r="I62" s="373">
        <f>E62+TIME(0,35,0)</f>
        <v>0.43402777777777785</v>
      </c>
      <c r="J62" s="373"/>
      <c r="K62" s="373"/>
      <c r="L62" s="390" t="str">
        <f>[2]ﾌﾞﾛｯｸ別順位!D16</f>
        <v>Ｄﾌﾞﾛｯｸ-２位</v>
      </c>
      <c r="M62" s="390"/>
      <c r="N62" s="390"/>
      <c r="O62" s="390"/>
      <c r="P62" s="390"/>
      <c r="Q62" s="390"/>
      <c r="R62" s="376" t="s">
        <v>465</v>
      </c>
      <c r="S62" s="375" t="str">
        <f>[2]ﾌﾞﾛｯｸ別順位!D32</f>
        <v>Ｈﾌﾞﾛｯｸ-２位</v>
      </c>
      <c r="T62" s="375"/>
      <c r="U62" s="375"/>
      <c r="V62" s="375"/>
      <c r="W62" s="375"/>
      <c r="X62" s="375"/>
      <c r="Y62" s="367" t="s">
        <v>504</v>
      </c>
      <c r="Z62" s="367"/>
      <c r="AA62" s="367"/>
      <c r="AB62" s="367"/>
      <c r="AC62" s="367"/>
      <c r="AD62" s="367"/>
      <c r="AE62" s="367"/>
      <c r="AF62" s="367"/>
      <c r="AG62" s="367"/>
      <c r="AH62" s="367"/>
      <c r="AI62" s="367"/>
      <c r="AJ62" s="367"/>
      <c r="AK62" s="142"/>
      <c r="AL62" s="143"/>
      <c r="AM62" s="143"/>
      <c r="AN62" s="143"/>
      <c r="AO62" s="143"/>
      <c r="AP62" s="143"/>
      <c r="AQ62" s="143"/>
      <c r="AR62" s="144"/>
      <c r="AU62" s="166"/>
    </row>
    <row r="63" spans="1:47" ht="13.5" customHeight="1">
      <c r="B63" s="371"/>
      <c r="C63" s="371"/>
      <c r="D63" s="371"/>
      <c r="E63" s="145"/>
      <c r="F63" s="146"/>
      <c r="G63" s="146"/>
      <c r="H63" s="147"/>
      <c r="I63" s="148"/>
      <c r="J63" s="148"/>
      <c r="K63" s="148"/>
      <c r="L63" s="386"/>
      <c r="M63" s="386"/>
      <c r="N63" s="386"/>
      <c r="O63" s="386"/>
      <c r="P63" s="386"/>
      <c r="Q63" s="386"/>
      <c r="R63" s="376"/>
      <c r="S63" s="369"/>
      <c r="T63" s="369"/>
      <c r="U63" s="369"/>
      <c r="V63" s="369"/>
      <c r="W63" s="369"/>
      <c r="X63" s="369"/>
      <c r="Y63" s="367"/>
      <c r="Z63" s="367"/>
      <c r="AA63" s="367"/>
      <c r="AB63" s="367"/>
      <c r="AC63" s="367"/>
      <c r="AD63" s="367"/>
      <c r="AE63" s="367"/>
      <c r="AF63" s="367"/>
      <c r="AG63" s="367"/>
      <c r="AH63" s="367"/>
      <c r="AI63" s="367"/>
      <c r="AJ63" s="367"/>
      <c r="AK63" s="149"/>
      <c r="AL63" s="150"/>
      <c r="AM63" s="150"/>
      <c r="AN63" s="150"/>
      <c r="AO63" s="150"/>
      <c r="AP63" s="150"/>
      <c r="AQ63" s="150"/>
      <c r="AR63" s="151"/>
      <c r="AU63" s="166"/>
    </row>
    <row r="64" spans="1:47" ht="13.5" customHeight="1">
      <c r="A64" s="69"/>
      <c r="B64" s="371" t="s">
        <v>402</v>
      </c>
      <c r="C64" s="371"/>
      <c r="D64" s="371"/>
      <c r="E64" s="387">
        <f>E46</f>
        <v>0.44444444444444442</v>
      </c>
      <c r="F64" s="387"/>
      <c r="G64" s="387"/>
      <c r="H64" s="135" t="s">
        <v>313</v>
      </c>
      <c r="I64" s="388">
        <f>E64+TIME(0,35,0)</f>
        <v>0.46875</v>
      </c>
      <c r="J64" s="388"/>
      <c r="K64" s="388"/>
      <c r="L64" s="368"/>
      <c r="M64" s="368"/>
      <c r="N64" s="368"/>
      <c r="O64" s="368"/>
      <c r="P64" s="368"/>
      <c r="Q64" s="368"/>
      <c r="R64" s="391" t="s">
        <v>465</v>
      </c>
      <c r="S64" s="378"/>
      <c r="T64" s="378"/>
      <c r="U64" s="378"/>
      <c r="V64" s="378"/>
      <c r="W64" s="378"/>
      <c r="X64" s="378"/>
      <c r="Y64" s="374" t="s">
        <v>505</v>
      </c>
      <c r="Z64" s="374"/>
      <c r="AA64" s="374"/>
      <c r="AB64" s="374"/>
      <c r="AC64" s="374"/>
      <c r="AD64" s="374"/>
      <c r="AE64" s="374"/>
      <c r="AF64" s="374"/>
      <c r="AG64" s="374"/>
      <c r="AH64" s="374"/>
      <c r="AI64" s="374"/>
      <c r="AJ64" s="374"/>
      <c r="AK64" s="136"/>
      <c r="AL64" s="137"/>
      <c r="AM64" s="137"/>
      <c r="AN64" s="137"/>
      <c r="AO64" s="137"/>
      <c r="AP64" s="137"/>
      <c r="AQ64" s="137"/>
      <c r="AR64" s="138"/>
      <c r="AU64" s="135"/>
    </row>
    <row r="65" spans="1:47" ht="13.5" customHeight="1">
      <c r="A65" s="69"/>
      <c r="B65" s="371"/>
      <c r="C65" s="371"/>
      <c r="D65" s="371"/>
      <c r="E65" s="139"/>
      <c r="F65" s="154"/>
      <c r="G65" s="154"/>
      <c r="H65" s="135"/>
      <c r="I65" s="140"/>
      <c r="J65" s="140"/>
      <c r="K65" s="140"/>
      <c r="L65" s="368"/>
      <c r="M65" s="368"/>
      <c r="N65" s="368"/>
      <c r="O65" s="368"/>
      <c r="P65" s="368"/>
      <c r="Q65" s="368"/>
      <c r="R65" s="391"/>
      <c r="S65" s="378"/>
      <c r="T65" s="378"/>
      <c r="U65" s="378"/>
      <c r="V65" s="378"/>
      <c r="W65" s="378"/>
      <c r="X65" s="378"/>
      <c r="Y65" s="367"/>
      <c r="Z65" s="367"/>
      <c r="AA65" s="367"/>
      <c r="AB65" s="367"/>
      <c r="AC65" s="367"/>
      <c r="AD65" s="367"/>
      <c r="AE65" s="367"/>
      <c r="AF65" s="367"/>
      <c r="AG65" s="367"/>
      <c r="AH65" s="367"/>
      <c r="AI65" s="367"/>
      <c r="AJ65" s="367"/>
      <c r="AK65" s="136"/>
      <c r="AL65" s="137"/>
      <c r="AM65" s="137"/>
      <c r="AN65" s="137"/>
      <c r="AO65" s="137"/>
      <c r="AP65" s="137"/>
      <c r="AQ65" s="137"/>
      <c r="AR65" s="138"/>
      <c r="AU65" s="166"/>
    </row>
    <row r="66" spans="1:47" ht="13.5" customHeight="1">
      <c r="A66" s="69"/>
      <c r="B66" s="371" t="s">
        <v>404</v>
      </c>
      <c r="C66" s="371"/>
      <c r="D66" s="371"/>
      <c r="E66" s="372">
        <f>E48</f>
        <v>0.47916666666666669</v>
      </c>
      <c r="F66" s="372"/>
      <c r="G66" s="372"/>
      <c r="H66" s="141" t="s">
        <v>313</v>
      </c>
      <c r="I66" s="373">
        <f>E66+TIME(0,35,0)</f>
        <v>0.50347222222222221</v>
      </c>
      <c r="J66" s="373"/>
      <c r="K66" s="373"/>
      <c r="L66" s="390"/>
      <c r="M66" s="390"/>
      <c r="N66" s="390"/>
      <c r="O66" s="390"/>
      <c r="P66" s="390"/>
      <c r="Q66" s="390"/>
      <c r="R66" s="391" t="s">
        <v>465</v>
      </c>
      <c r="S66" s="375"/>
      <c r="T66" s="375"/>
      <c r="U66" s="375"/>
      <c r="V66" s="375"/>
      <c r="W66" s="375"/>
      <c r="X66" s="375"/>
      <c r="Y66" s="374" t="s">
        <v>506</v>
      </c>
      <c r="Z66" s="374"/>
      <c r="AA66" s="374"/>
      <c r="AB66" s="374"/>
      <c r="AC66" s="374"/>
      <c r="AD66" s="374"/>
      <c r="AE66" s="374"/>
      <c r="AF66" s="374"/>
      <c r="AG66" s="374"/>
      <c r="AH66" s="374"/>
      <c r="AI66" s="374"/>
      <c r="AJ66" s="374"/>
      <c r="AK66" s="142"/>
      <c r="AL66" s="143"/>
      <c r="AM66" s="143"/>
      <c r="AN66" s="143"/>
      <c r="AO66" s="143"/>
      <c r="AP66" s="143"/>
      <c r="AQ66" s="143"/>
      <c r="AR66" s="144"/>
    </row>
    <row r="67" spans="1:47" ht="13.5" customHeight="1">
      <c r="A67" s="69"/>
      <c r="B67" s="371"/>
      <c r="C67" s="371"/>
      <c r="D67" s="371"/>
      <c r="E67" s="155"/>
      <c r="F67" s="147"/>
      <c r="G67" s="147"/>
      <c r="H67" s="147"/>
      <c r="I67" s="147"/>
      <c r="J67" s="147"/>
      <c r="K67" s="147"/>
      <c r="L67" s="386"/>
      <c r="M67" s="386"/>
      <c r="N67" s="386"/>
      <c r="O67" s="386"/>
      <c r="P67" s="386"/>
      <c r="Q67" s="386"/>
      <c r="R67" s="391"/>
      <c r="S67" s="369"/>
      <c r="T67" s="369"/>
      <c r="U67" s="369"/>
      <c r="V67" s="369"/>
      <c r="W67" s="369"/>
      <c r="X67" s="369"/>
      <c r="Y67" s="370"/>
      <c r="Z67" s="370"/>
      <c r="AA67" s="370"/>
      <c r="AB67" s="370"/>
      <c r="AC67" s="370"/>
      <c r="AD67" s="370"/>
      <c r="AE67" s="370"/>
      <c r="AF67" s="370"/>
      <c r="AG67" s="370"/>
      <c r="AH67" s="370"/>
      <c r="AI67" s="370"/>
      <c r="AJ67" s="370"/>
      <c r="AK67" s="149"/>
      <c r="AL67" s="150"/>
      <c r="AM67" s="150"/>
      <c r="AN67" s="150"/>
      <c r="AO67" s="150"/>
      <c r="AP67" s="150"/>
      <c r="AQ67" s="150"/>
      <c r="AR67" s="151"/>
    </row>
    <row r="68" spans="1:47" ht="13.5" customHeight="1">
      <c r="A68" s="69"/>
      <c r="B68" s="367"/>
      <c r="C68" s="367"/>
      <c r="D68" s="367"/>
      <c r="E68" s="371" t="s">
        <v>319</v>
      </c>
      <c r="F68" s="371"/>
      <c r="G68" s="371"/>
      <c r="H68" s="371"/>
      <c r="I68" s="371"/>
      <c r="J68" s="371"/>
      <c r="K68" s="371"/>
      <c r="L68" s="368"/>
      <c r="M68" s="368"/>
      <c r="N68" s="368"/>
      <c r="O68" s="368"/>
      <c r="P68" s="368"/>
      <c r="Q68" s="368"/>
      <c r="R68" s="135"/>
      <c r="S68" s="378"/>
      <c r="T68" s="378"/>
      <c r="U68" s="378"/>
      <c r="V68" s="378"/>
      <c r="W68" s="378"/>
      <c r="X68" s="378"/>
      <c r="Y68" s="367"/>
      <c r="Z68" s="367"/>
      <c r="AA68" s="367"/>
      <c r="AB68" s="367"/>
      <c r="AC68" s="367"/>
      <c r="AD68" s="367"/>
      <c r="AE68" s="367"/>
      <c r="AF68" s="367"/>
      <c r="AG68" s="367"/>
      <c r="AH68" s="367"/>
      <c r="AI68" s="367"/>
      <c r="AJ68" s="367"/>
      <c r="AK68" s="136"/>
      <c r="AL68" s="137"/>
      <c r="AM68" s="137"/>
      <c r="AN68" s="137"/>
      <c r="AO68" s="137"/>
      <c r="AP68" s="137"/>
      <c r="AQ68" s="137"/>
      <c r="AR68" s="138"/>
    </row>
    <row r="69" spans="1:47" ht="13.5" customHeight="1">
      <c r="A69" s="69"/>
      <c r="B69" s="367"/>
      <c r="C69" s="367"/>
      <c r="D69" s="367"/>
      <c r="E69" s="371"/>
      <c r="F69" s="371"/>
      <c r="G69" s="371"/>
      <c r="H69" s="371"/>
      <c r="I69" s="371"/>
      <c r="J69" s="371"/>
      <c r="K69" s="371"/>
      <c r="L69" s="368"/>
      <c r="M69" s="368"/>
      <c r="N69" s="368"/>
      <c r="O69" s="368"/>
      <c r="P69" s="368"/>
      <c r="Q69" s="368"/>
      <c r="R69" s="147"/>
      <c r="S69" s="378"/>
      <c r="T69" s="378"/>
      <c r="U69" s="378"/>
      <c r="V69" s="378"/>
      <c r="W69" s="378"/>
      <c r="X69" s="378"/>
      <c r="Y69" s="367"/>
      <c r="Z69" s="367"/>
      <c r="AA69" s="367"/>
      <c r="AB69" s="367"/>
      <c r="AC69" s="367"/>
      <c r="AD69" s="367"/>
      <c r="AE69" s="367"/>
      <c r="AF69" s="367"/>
      <c r="AG69" s="367"/>
      <c r="AH69" s="367"/>
      <c r="AI69" s="367"/>
      <c r="AJ69" s="367"/>
      <c r="AK69" s="136"/>
      <c r="AL69" s="137"/>
      <c r="AM69" s="137"/>
      <c r="AN69" s="137"/>
      <c r="AO69" s="137"/>
      <c r="AP69" s="137"/>
      <c r="AQ69" s="137"/>
      <c r="AR69" s="138"/>
    </row>
    <row r="70" spans="1:47" ht="13.5" customHeight="1">
      <c r="A70" s="69"/>
      <c r="B70" s="371" t="s">
        <v>405</v>
      </c>
      <c r="C70" s="371"/>
      <c r="D70" s="371"/>
      <c r="E70" s="372">
        <f>E52</f>
        <v>0.54166666666666663</v>
      </c>
      <c r="F70" s="372"/>
      <c r="G70" s="372"/>
      <c r="H70" s="141" t="s">
        <v>313</v>
      </c>
      <c r="I70" s="373">
        <f>E70+TIME(0,35,0)</f>
        <v>0.56597222222222221</v>
      </c>
      <c r="J70" s="373"/>
      <c r="K70" s="373"/>
      <c r="L70" s="390"/>
      <c r="M70" s="390"/>
      <c r="N70" s="390"/>
      <c r="O70" s="390"/>
      <c r="P70" s="390"/>
      <c r="Q70" s="390"/>
      <c r="R70" s="389" t="s">
        <v>465</v>
      </c>
      <c r="S70" s="375"/>
      <c r="T70" s="375"/>
      <c r="U70" s="375"/>
      <c r="V70" s="375"/>
      <c r="W70" s="375"/>
      <c r="X70" s="375"/>
      <c r="Y70" s="374" t="s">
        <v>507</v>
      </c>
      <c r="Z70" s="374"/>
      <c r="AA70" s="374"/>
      <c r="AB70" s="374"/>
      <c r="AC70" s="374"/>
      <c r="AD70" s="374"/>
      <c r="AE70" s="374"/>
      <c r="AF70" s="374"/>
      <c r="AG70" s="374"/>
      <c r="AH70" s="374"/>
      <c r="AI70" s="374"/>
      <c r="AJ70" s="374"/>
      <c r="AK70" s="156"/>
      <c r="AL70" s="157"/>
      <c r="AM70" s="157"/>
      <c r="AN70" s="157"/>
      <c r="AO70" s="157"/>
      <c r="AP70" s="157"/>
      <c r="AQ70" s="157"/>
      <c r="AR70" s="158"/>
    </row>
    <row r="71" spans="1:47" ht="13.5" customHeight="1">
      <c r="A71" s="69"/>
      <c r="B71" s="371"/>
      <c r="C71" s="371"/>
      <c r="D71" s="371"/>
      <c r="E71" s="145"/>
      <c r="F71" s="150"/>
      <c r="G71" s="150"/>
      <c r="H71" s="147"/>
      <c r="I71" s="148"/>
      <c r="J71" s="148"/>
      <c r="K71" s="148"/>
      <c r="L71" s="386"/>
      <c r="M71" s="386"/>
      <c r="N71" s="386"/>
      <c r="O71" s="386"/>
      <c r="P71" s="386"/>
      <c r="Q71" s="386"/>
      <c r="R71" s="389"/>
      <c r="S71" s="369"/>
      <c r="T71" s="369"/>
      <c r="U71" s="369"/>
      <c r="V71" s="369"/>
      <c r="W71" s="369"/>
      <c r="X71" s="369"/>
      <c r="Y71" s="367"/>
      <c r="Z71" s="367"/>
      <c r="AA71" s="367"/>
      <c r="AB71" s="367"/>
      <c r="AC71" s="367"/>
      <c r="AD71" s="367"/>
      <c r="AE71" s="367"/>
      <c r="AF71" s="367"/>
      <c r="AG71" s="367"/>
      <c r="AH71" s="367"/>
      <c r="AI71" s="367"/>
      <c r="AJ71" s="367"/>
      <c r="AK71" s="149"/>
      <c r="AL71" s="150"/>
      <c r="AM71" s="150"/>
      <c r="AN71" s="150"/>
      <c r="AO71" s="150"/>
      <c r="AP71" s="150"/>
      <c r="AQ71" s="150"/>
      <c r="AR71" s="151"/>
    </row>
    <row r="72" spans="1:47" ht="13.5" customHeight="1" thickBot="1">
      <c r="A72" s="69"/>
      <c r="B72" s="399" t="s">
        <v>407</v>
      </c>
      <c r="C72" s="399"/>
      <c r="D72" s="399"/>
      <c r="E72" s="387">
        <f>E54</f>
        <v>0.57638888888888895</v>
      </c>
      <c r="F72" s="387"/>
      <c r="G72" s="387"/>
      <c r="H72" s="135" t="s">
        <v>313</v>
      </c>
      <c r="I72" s="388">
        <f>E72+TIME(0,35,0)</f>
        <v>0.60069444444444453</v>
      </c>
      <c r="J72" s="388"/>
      <c r="K72" s="388"/>
      <c r="L72" s="368"/>
      <c r="M72" s="368"/>
      <c r="N72" s="368"/>
      <c r="O72" s="368"/>
      <c r="P72" s="368"/>
      <c r="Q72" s="368"/>
      <c r="R72" s="400" t="s">
        <v>465</v>
      </c>
      <c r="S72" s="378"/>
      <c r="T72" s="378"/>
      <c r="U72" s="378"/>
      <c r="V72" s="378"/>
      <c r="W72" s="378"/>
      <c r="X72" s="378"/>
      <c r="Y72" s="374" t="s">
        <v>508</v>
      </c>
      <c r="Z72" s="374"/>
      <c r="AA72" s="374"/>
      <c r="AB72" s="374"/>
      <c r="AC72" s="374"/>
      <c r="AD72" s="374"/>
      <c r="AE72" s="374"/>
      <c r="AF72" s="374"/>
      <c r="AG72" s="374"/>
      <c r="AH72" s="374"/>
      <c r="AI72" s="374"/>
      <c r="AJ72" s="374"/>
      <c r="AK72" s="156"/>
      <c r="AL72" s="137"/>
      <c r="AM72" s="137"/>
      <c r="AN72" s="137"/>
      <c r="AO72" s="137"/>
      <c r="AP72" s="137"/>
      <c r="AQ72" s="137"/>
      <c r="AR72" s="138"/>
    </row>
    <row r="73" spans="1:47" ht="13.5" customHeight="1" thickBot="1">
      <c r="A73" s="69"/>
      <c r="B73" s="399"/>
      <c r="C73" s="399"/>
      <c r="D73" s="399"/>
      <c r="E73" s="405"/>
      <c r="F73" s="405"/>
      <c r="G73" s="405"/>
      <c r="H73" s="160"/>
      <c r="I73" s="392"/>
      <c r="J73" s="392"/>
      <c r="K73" s="392"/>
      <c r="L73" s="393"/>
      <c r="M73" s="393"/>
      <c r="N73" s="393"/>
      <c r="O73" s="393"/>
      <c r="P73" s="393"/>
      <c r="Q73" s="393"/>
      <c r="R73" s="400"/>
      <c r="S73" s="394"/>
      <c r="T73" s="394"/>
      <c r="U73" s="394"/>
      <c r="V73" s="394"/>
      <c r="W73" s="394"/>
      <c r="X73" s="394"/>
      <c r="Y73" s="406"/>
      <c r="Z73" s="406"/>
      <c r="AA73" s="406"/>
      <c r="AB73" s="406"/>
      <c r="AC73" s="406"/>
      <c r="AD73" s="406"/>
      <c r="AE73" s="406"/>
      <c r="AF73" s="406"/>
      <c r="AG73" s="406"/>
      <c r="AH73" s="406"/>
      <c r="AI73" s="406"/>
      <c r="AJ73" s="406"/>
      <c r="AK73" s="161"/>
      <c r="AL73" s="162"/>
      <c r="AM73" s="162"/>
      <c r="AN73" s="162"/>
      <c r="AO73" s="162"/>
      <c r="AP73" s="162"/>
      <c r="AQ73" s="162"/>
      <c r="AR73" s="163"/>
    </row>
  </sheetData>
  <mergeCells count="317">
    <mergeCell ref="Y72:AJ72"/>
    <mergeCell ref="E73:G73"/>
    <mergeCell ref="I73:K73"/>
    <mergeCell ref="L73:Q73"/>
    <mergeCell ref="S73:X73"/>
    <mergeCell ref="Y73:AJ73"/>
    <mergeCell ref="Y70:AJ70"/>
    <mergeCell ref="L71:Q71"/>
    <mergeCell ref="S71:X71"/>
    <mergeCell ref="Y71:AJ71"/>
    <mergeCell ref="B72:D73"/>
    <mergeCell ref="E72:G72"/>
    <mergeCell ref="I72:K72"/>
    <mergeCell ref="L72:Q72"/>
    <mergeCell ref="R72:R73"/>
    <mergeCell ref="S72:X72"/>
    <mergeCell ref="B69:D69"/>
    <mergeCell ref="L69:Q69"/>
    <mergeCell ref="S69:X69"/>
    <mergeCell ref="B66:D67"/>
    <mergeCell ref="E66:G66"/>
    <mergeCell ref="I66:K66"/>
    <mergeCell ref="L66:Q66"/>
    <mergeCell ref="R66:R67"/>
    <mergeCell ref="Y69:AJ69"/>
    <mergeCell ref="B70:D71"/>
    <mergeCell ref="E70:G70"/>
    <mergeCell ref="I70:K70"/>
    <mergeCell ref="L70:Q70"/>
    <mergeCell ref="R70:R71"/>
    <mergeCell ref="S70:X70"/>
    <mergeCell ref="S66:X66"/>
    <mergeCell ref="Y66:AJ66"/>
    <mergeCell ref="L67:Q67"/>
    <mergeCell ref="S67:X67"/>
    <mergeCell ref="Y67:AJ67"/>
    <mergeCell ref="B68:D68"/>
    <mergeCell ref="E68:K69"/>
    <mergeCell ref="L68:Q68"/>
    <mergeCell ref="S68:X68"/>
    <mergeCell ref="Y68:AJ68"/>
    <mergeCell ref="B64:D65"/>
    <mergeCell ref="E64:G64"/>
    <mergeCell ref="I64:K64"/>
    <mergeCell ref="L64:Q64"/>
    <mergeCell ref="R64:R65"/>
    <mergeCell ref="S64:X64"/>
    <mergeCell ref="Y64:AJ64"/>
    <mergeCell ref="L65:Q65"/>
    <mergeCell ref="S65:X65"/>
    <mergeCell ref="Y65:AJ65"/>
    <mergeCell ref="B62:D63"/>
    <mergeCell ref="E62:G62"/>
    <mergeCell ref="I62:K62"/>
    <mergeCell ref="L62:Q62"/>
    <mergeCell ref="R62:R63"/>
    <mergeCell ref="S62:X62"/>
    <mergeCell ref="Y62:AJ62"/>
    <mergeCell ref="L63:Q63"/>
    <mergeCell ref="S63:X63"/>
    <mergeCell ref="Y63:AJ63"/>
    <mergeCell ref="B59:D59"/>
    <mergeCell ref="E59:K59"/>
    <mergeCell ref="L59:X59"/>
    <mergeCell ref="Y59:AJ59"/>
    <mergeCell ref="AK59:AR59"/>
    <mergeCell ref="B60:D61"/>
    <mergeCell ref="E60:G60"/>
    <mergeCell ref="I60:K60"/>
    <mergeCell ref="L60:Q60"/>
    <mergeCell ref="R60:R61"/>
    <mergeCell ref="S60:X60"/>
    <mergeCell ref="Y60:AJ60"/>
    <mergeCell ref="L61:Q61"/>
    <mergeCell ref="S61:X61"/>
    <mergeCell ref="Y61:AJ61"/>
    <mergeCell ref="B58:P58"/>
    <mergeCell ref="Q58:Y58"/>
    <mergeCell ref="AG58:AK58"/>
    <mergeCell ref="L53:Q53"/>
    <mergeCell ref="S53:X53"/>
    <mergeCell ref="Y53:AJ53"/>
    <mergeCell ref="B54:D55"/>
    <mergeCell ref="E54:G54"/>
    <mergeCell ref="I54:K54"/>
    <mergeCell ref="L54:Q54"/>
    <mergeCell ref="R54:R55"/>
    <mergeCell ref="S54:X54"/>
    <mergeCell ref="Y54:AJ54"/>
    <mergeCell ref="B52:D53"/>
    <mergeCell ref="E52:G52"/>
    <mergeCell ref="I52:K52"/>
    <mergeCell ref="L52:Q52"/>
    <mergeCell ref="R52:R53"/>
    <mergeCell ref="S52:X52"/>
    <mergeCell ref="Y52:AJ52"/>
    <mergeCell ref="E55:G55"/>
    <mergeCell ref="I55:K55"/>
    <mergeCell ref="L55:Q55"/>
    <mergeCell ref="S55:X55"/>
    <mergeCell ref="Y55:AJ55"/>
    <mergeCell ref="B50:D50"/>
    <mergeCell ref="E50:K51"/>
    <mergeCell ref="L50:Q50"/>
    <mergeCell ref="S50:X50"/>
    <mergeCell ref="Y50:AJ50"/>
    <mergeCell ref="B51:D51"/>
    <mergeCell ref="L51:Q51"/>
    <mergeCell ref="S51:X51"/>
    <mergeCell ref="Y51:AJ51"/>
    <mergeCell ref="B48:D49"/>
    <mergeCell ref="E48:G48"/>
    <mergeCell ref="I48:K48"/>
    <mergeCell ref="L48:Q48"/>
    <mergeCell ref="R48:R49"/>
    <mergeCell ref="S48:X48"/>
    <mergeCell ref="Y48:AJ48"/>
    <mergeCell ref="L49:Q49"/>
    <mergeCell ref="S49:X49"/>
    <mergeCell ref="Y49:AJ49"/>
    <mergeCell ref="B46:D47"/>
    <mergeCell ref="E46:G46"/>
    <mergeCell ref="I46:K46"/>
    <mergeCell ref="L46:Q46"/>
    <mergeCell ref="R46:R47"/>
    <mergeCell ref="S46:X46"/>
    <mergeCell ref="Y46:AJ46"/>
    <mergeCell ref="L47:Q47"/>
    <mergeCell ref="S47:X47"/>
    <mergeCell ref="Y47:AJ47"/>
    <mergeCell ref="Y42:AJ42"/>
    <mergeCell ref="L43:Q43"/>
    <mergeCell ref="S43:X43"/>
    <mergeCell ref="Y43:AJ43"/>
    <mergeCell ref="B44:D45"/>
    <mergeCell ref="E44:G44"/>
    <mergeCell ref="I44:K44"/>
    <mergeCell ref="L44:Q44"/>
    <mergeCell ref="R44:R45"/>
    <mergeCell ref="S44:X44"/>
    <mergeCell ref="B42:D43"/>
    <mergeCell ref="E42:G42"/>
    <mergeCell ref="I42:K42"/>
    <mergeCell ref="L42:Q42"/>
    <mergeCell ref="R42:R43"/>
    <mergeCell ref="S42:X42"/>
    <mergeCell ref="Y44:AJ44"/>
    <mergeCell ref="L45:Q45"/>
    <mergeCell ref="S45:X45"/>
    <mergeCell ref="Y45:AJ45"/>
    <mergeCell ref="B41:D41"/>
    <mergeCell ref="E41:K41"/>
    <mergeCell ref="L41:X41"/>
    <mergeCell ref="Y41:AJ41"/>
    <mergeCell ref="AK41:AR41"/>
    <mergeCell ref="Y36:AJ36"/>
    <mergeCell ref="E37:G37"/>
    <mergeCell ref="I37:K37"/>
    <mergeCell ref="L37:Q37"/>
    <mergeCell ref="S37:X37"/>
    <mergeCell ref="Y37:AJ37"/>
    <mergeCell ref="B36:D37"/>
    <mergeCell ref="E36:G36"/>
    <mergeCell ref="I36:K36"/>
    <mergeCell ref="L36:Q36"/>
    <mergeCell ref="R36:R37"/>
    <mergeCell ref="S36:X36"/>
    <mergeCell ref="B40:P40"/>
    <mergeCell ref="Q40:Y40"/>
    <mergeCell ref="AG40:AK40"/>
    <mergeCell ref="B34:D35"/>
    <mergeCell ref="E34:G34"/>
    <mergeCell ref="I34:K34"/>
    <mergeCell ref="L34:Q34"/>
    <mergeCell ref="R34:R35"/>
    <mergeCell ref="S34:X34"/>
    <mergeCell ref="Y34:AJ34"/>
    <mergeCell ref="L35:Q35"/>
    <mergeCell ref="S35:X35"/>
    <mergeCell ref="Y35:AJ35"/>
    <mergeCell ref="B32:D32"/>
    <mergeCell ref="E32:K33"/>
    <mergeCell ref="L32:Q32"/>
    <mergeCell ref="S32:X32"/>
    <mergeCell ref="Y32:AJ32"/>
    <mergeCell ref="B33:D33"/>
    <mergeCell ref="L33:Q33"/>
    <mergeCell ref="S33:X33"/>
    <mergeCell ref="Y33:AJ33"/>
    <mergeCell ref="B30:D31"/>
    <mergeCell ref="E30:G30"/>
    <mergeCell ref="I30:K30"/>
    <mergeCell ref="L30:Q30"/>
    <mergeCell ref="R30:R31"/>
    <mergeCell ref="S30:X30"/>
    <mergeCell ref="Y30:AJ30"/>
    <mergeCell ref="L31:Q31"/>
    <mergeCell ref="S31:X31"/>
    <mergeCell ref="Y31:AJ31"/>
    <mergeCell ref="B28:D29"/>
    <mergeCell ref="E28:G28"/>
    <mergeCell ref="I28:K28"/>
    <mergeCell ref="L28:Q28"/>
    <mergeCell ref="R28:R29"/>
    <mergeCell ref="S28:X28"/>
    <mergeCell ref="Y28:AJ28"/>
    <mergeCell ref="L29:Q29"/>
    <mergeCell ref="S29:X29"/>
    <mergeCell ref="Y29:AJ29"/>
    <mergeCell ref="B26:D27"/>
    <mergeCell ref="E26:G26"/>
    <mergeCell ref="I26:K26"/>
    <mergeCell ref="L26:Q26"/>
    <mergeCell ref="R26:R27"/>
    <mergeCell ref="S26:X26"/>
    <mergeCell ref="Y26:AJ26"/>
    <mergeCell ref="L27:Q27"/>
    <mergeCell ref="S27:X27"/>
    <mergeCell ref="Y27:AJ27"/>
    <mergeCell ref="B23:D23"/>
    <mergeCell ref="E23:K23"/>
    <mergeCell ref="L23:X23"/>
    <mergeCell ref="Y23:AJ23"/>
    <mergeCell ref="AK23:AR23"/>
    <mergeCell ref="B24:D25"/>
    <mergeCell ref="E24:G24"/>
    <mergeCell ref="I24:K24"/>
    <mergeCell ref="L24:Q24"/>
    <mergeCell ref="R24:R25"/>
    <mergeCell ref="S24:X24"/>
    <mergeCell ref="Y24:AJ24"/>
    <mergeCell ref="L25:Q25"/>
    <mergeCell ref="S25:X25"/>
    <mergeCell ref="Y25:AJ25"/>
    <mergeCell ref="B22:P22"/>
    <mergeCell ref="Q22:Y22"/>
    <mergeCell ref="AG22:AK22"/>
    <mergeCell ref="S17:X17"/>
    <mergeCell ref="Y17:AJ17"/>
    <mergeCell ref="B18:D19"/>
    <mergeCell ref="E18:G18"/>
    <mergeCell ref="I18:K18"/>
    <mergeCell ref="L18:Q18"/>
    <mergeCell ref="R18:R19"/>
    <mergeCell ref="S18:X18"/>
    <mergeCell ref="Y18:AJ18"/>
    <mergeCell ref="E19:G19"/>
    <mergeCell ref="B16:D17"/>
    <mergeCell ref="E16:G16"/>
    <mergeCell ref="I16:K16"/>
    <mergeCell ref="L16:Q16"/>
    <mergeCell ref="R16:R17"/>
    <mergeCell ref="S16:X16"/>
    <mergeCell ref="Y16:AJ16"/>
    <mergeCell ref="L17:Q17"/>
    <mergeCell ref="I19:K19"/>
    <mergeCell ref="L19:Q19"/>
    <mergeCell ref="S19:X19"/>
    <mergeCell ref="Y19:AJ19"/>
    <mergeCell ref="B14:D14"/>
    <mergeCell ref="E14:K15"/>
    <mergeCell ref="L14:Q14"/>
    <mergeCell ref="S14:X14"/>
    <mergeCell ref="Y14:AJ14"/>
    <mergeCell ref="B15:D15"/>
    <mergeCell ref="L15:Q15"/>
    <mergeCell ref="S15:X15"/>
    <mergeCell ref="Y15:AJ15"/>
    <mergeCell ref="B12:D13"/>
    <mergeCell ref="E12:G12"/>
    <mergeCell ref="I12:K12"/>
    <mergeCell ref="L12:Q12"/>
    <mergeCell ref="R12:R13"/>
    <mergeCell ref="S12:X12"/>
    <mergeCell ref="Y12:AJ12"/>
    <mergeCell ref="L13:Q13"/>
    <mergeCell ref="S13:X13"/>
    <mergeCell ref="Y13:AJ13"/>
    <mergeCell ref="B10:D11"/>
    <mergeCell ref="E10:G10"/>
    <mergeCell ref="I10:K10"/>
    <mergeCell ref="R10:R11"/>
    <mergeCell ref="S10:X10"/>
    <mergeCell ref="Y10:AJ10"/>
    <mergeCell ref="L11:Q11"/>
    <mergeCell ref="S11:X11"/>
    <mergeCell ref="Y11:AJ11"/>
    <mergeCell ref="Y6:AJ6"/>
    <mergeCell ref="L7:Q7"/>
    <mergeCell ref="S7:X7"/>
    <mergeCell ref="Y7:AJ7"/>
    <mergeCell ref="B8:D9"/>
    <mergeCell ref="E8:G8"/>
    <mergeCell ref="I8:K8"/>
    <mergeCell ref="L8:Q8"/>
    <mergeCell ref="R8:R9"/>
    <mergeCell ref="S8:X8"/>
    <mergeCell ref="B6:D7"/>
    <mergeCell ref="E6:G6"/>
    <mergeCell ref="I6:K6"/>
    <mergeCell ref="L6:Q6"/>
    <mergeCell ref="R6:R7"/>
    <mergeCell ref="S6:X6"/>
    <mergeCell ref="Y8:AJ8"/>
    <mergeCell ref="L9:Q9"/>
    <mergeCell ref="S9:X9"/>
    <mergeCell ref="Y9:AJ9"/>
    <mergeCell ref="H2:L2"/>
    <mergeCell ref="M2:O2"/>
    <mergeCell ref="B4:P4"/>
    <mergeCell ref="Q4:Y4"/>
    <mergeCell ref="AG4:AK4"/>
    <mergeCell ref="B5:D5"/>
    <mergeCell ref="E5:K5"/>
    <mergeCell ref="L5:X5"/>
    <mergeCell ref="Y5:AJ5"/>
    <mergeCell ref="AK5:AR5"/>
  </mergeCells>
  <phoneticPr fontId="3"/>
  <pageMargins left="0.67013888888888884" right="0.27569444444444446" top="0.55138888888888893" bottom="0.39374999999999999" header="0.51180555555555551" footer="0.51180555555555551"/>
  <pageSetup paperSize="9" scale="80" firstPageNumber="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73"/>
  <sheetViews>
    <sheetView showGridLines="0" view="pageBreakPreview" zoomScale="85" zoomScaleNormal="75" zoomScaleSheetLayoutView="85" workbookViewId="0">
      <selection activeCell="S35" sqref="S35"/>
    </sheetView>
  </sheetViews>
  <sheetFormatPr defaultRowHeight="13.5"/>
  <cols>
    <col min="1" max="1" width="2.375" style="18" customWidth="1"/>
    <col min="2" max="44" width="2.5" style="18" customWidth="1"/>
    <col min="45" max="45" width="1.25" style="18" customWidth="1"/>
    <col min="46" max="47" width="2.5" style="18" customWidth="1"/>
    <col min="48" max="78" width="2.125" style="18" customWidth="1"/>
    <col min="79" max="148" width="3" style="18" customWidth="1"/>
    <col min="149" max="256" width="9" style="18"/>
    <col min="257" max="257" width="2.375" style="18" customWidth="1"/>
    <col min="258" max="300" width="2.5" style="18" customWidth="1"/>
    <col min="301" max="301" width="1.25" style="18" customWidth="1"/>
    <col min="302" max="303" width="2.5" style="18" customWidth="1"/>
    <col min="304" max="334" width="2.125" style="18" customWidth="1"/>
    <col min="335" max="404" width="3" style="18" customWidth="1"/>
    <col min="405" max="512" width="9" style="18"/>
    <col min="513" max="513" width="2.375" style="18" customWidth="1"/>
    <col min="514" max="556" width="2.5" style="18" customWidth="1"/>
    <col min="557" max="557" width="1.25" style="18" customWidth="1"/>
    <col min="558" max="559" width="2.5" style="18" customWidth="1"/>
    <col min="560" max="590" width="2.125" style="18" customWidth="1"/>
    <col min="591" max="660" width="3" style="18" customWidth="1"/>
    <col min="661" max="768" width="9" style="18"/>
    <col min="769" max="769" width="2.375" style="18" customWidth="1"/>
    <col min="770" max="812" width="2.5" style="18" customWidth="1"/>
    <col min="813" max="813" width="1.25" style="18" customWidth="1"/>
    <col min="814" max="815" width="2.5" style="18" customWidth="1"/>
    <col min="816" max="846" width="2.125" style="18" customWidth="1"/>
    <col min="847" max="916" width="3" style="18" customWidth="1"/>
    <col min="917" max="1024" width="9" style="18"/>
    <col min="1025" max="1025" width="2.375" style="18" customWidth="1"/>
    <col min="1026" max="1068" width="2.5" style="18" customWidth="1"/>
    <col min="1069" max="1069" width="1.25" style="18" customWidth="1"/>
    <col min="1070" max="1071" width="2.5" style="18" customWidth="1"/>
    <col min="1072" max="1102" width="2.125" style="18" customWidth="1"/>
    <col min="1103" max="1172" width="3" style="18" customWidth="1"/>
    <col min="1173" max="1280" width="9" style="18"/>
    <col min="1281" max="1281" width="2.375" style="18" customWidth="1"/>
    <col min="1282" max="1324" width="2.5" style="18" customWidth="1"/>
    <col min="1325" max="1325" width="1.25" style="18" customWidth="1"/>
    <col min="1326" max="1327" width="2.5" style="18" customWidth="1"/>
    <col min="1328" max="1358" width="2.125" style="18" customWidth="1"/>
    <col min="1359" max="1428" width="3" style="18" customWidth="1"/>
    <col min="1429" max="1536" width="9" style="18"/>
    <col min="1537" max="1537" width="2.375" style="18" customWidth="1"/>
    <col min="1538" max="1580" width="2.5" style="18" customWidth="1"/>
    <col min="1581" max="1581" width="1.25" style="18" customWidth="1"/>
    <col min="1582" max="1583" width="2.5" style="18" customWidth="1"/>
    <col min="1584" max="1614" width="2.125" style="18" customWidth="1"/>
    <col min="1615" max="1684" width="3" style="18" customWidth="1"/>
    <col min="1685" max="1792" width="9" style="18"/>
    <col min="1793" max="1793" width="2.375" style="18" customWidth="1"/>
    <col min="1794" max="1836" width="2.5" style="18" customWidth="1"/>
    <col min="1837" max="1837" width="1.25" style="18" customWidth="1"/>
    <col min="1838" max="1839" width="2.5" style="18" customWidth="1"/>
    <col min="1840" max="1870" width="2.125" style="18" customWidth="1"/>
    <col min="1871" max="1940" width="3" style="18" customWidth="1"/>
    <col min="1941" max="2048" width="9" style="18"/>
    <col min="2049" max="2049" width="2.375" style="18" customWidth="1"/>
    <col min="2050" max="2092" width="2.5" style="18" customWidth="1"/>
    <col min="2093" max="2093" width="1.25" style="18" customWidth="1"/>
    <col min="2094" max="2095" width="2.5" style="18" customWidth="1"/>
    <col min="2096" max="2126" width="2.125" style="18" customWidth="1"/>
    <col min="2127" max="2196" width="3" style="18" customWidth="1"/>
    <col min="2197" max="2304" width="9" style="18"/>
    <col min="2305" max="2305" width="2.375" style="18" customWidth="1"/>
    <col min="2306" max="2348" width="2.5" style="18" customWidth="1"/>
    <col min="2349" max="2349" width="1.25" style="18" customWidth="1"/>
    <col min="2350" max="2351" width="2.5" style="18" customWidth="1"/>
    <col min="2352" max="2382" width="2.125" style="18" customWidth="1"/>
    <col min="2383" max="2452" width="3" style="18" customWidth="1"/>
    <col min="2453" max="2560" width="9" style="18"/>
    <col min="2561" max="2561" width="2.375" style="18" customWidth="1"/>
    <col min="2562" max="2604" width="2.5" style="18" customWidth="1"/>
    <col min="2605" max="2605" width="1.25" style="18" customWidth="1"/>
    <col min="2606" max="2607" width="2.5" style="18" customWidth="1"/>
    <col min="2608" max="2638" width="2.125" style="18" customWidth="1"/>
    <col min="2639" max="2708" width="3" style="18" customWidth="1"/>
    <col min="2709" max="2816" width="9" style="18"/>
    <col min="2817" max="2817" width="2.375" style="18" customWidth="1"/>
    <col min="2818" max="2860" width="2.5" style="18" customWidth="1"/>
    <col min="2861" max="2861" width="1.25" style="18" customWidth="1"/>
    <col min="2862" max="2863" width="2.5" style="18" customWidth="1"/>
    <col min="2864" max="2894" width="2.125" style="18" customWidth="1"/>
    <col min="2895" max="2964" width="3" style="18" customWidth="1"/>
    <col min="2965" max="3072" width="9" style="18"/>
    <col min="3073" max="3073" width="2.375" style="18" customWidth="1"/>
    <col min="3074" max="3116" width="2.5" style="18" customWidth="1"/>
    <col min="3117" max="3117" width="1.25" style="18" customWidth="1"/>
    <col min="3118" max="3119" width="2.5" style="18" customWidth="1"/>
    <col min="3120" max="3150" width="2.125" style="18" customWidth="1"/>
    <col min="3151" max="3220" width="3" style="18" customWidth="1"/>
    <col min="3221" max="3328" width="9" style="18"/>
    <col min="3329" max="3329" width="2.375" style="18" customWidth="1"/>
    <col min="3330" max="3372" width="2.5" style="18" customWidth="1"/>
    <col min="3373" max="3373" width="1.25" style="18" customWidth="1"/>
    <col min="3374" max="3375" width="2.5" style="18" customWidth="1"/>
    <col min="3376" max="3406" width="2.125" style="18" customWidth="1"/>
    <col min="3407" max="3476" width="3" style="18" customWidth="1"/>
    <col min="3477" max="3584" width="9" style="18"/>
    <col min="3585" max="3585" width="2.375" style="18" customWidth="1"/>
    <col min="3586" max="3628" width="2.5" style="18" customWidth="1"/>
    <col min="3629" max="3629" width="1.25" style="18" customWidth="1"/>
    <col min="3630" max="3631" width="2.5" style="18" customWidth="1"/>
    <col min="3632" max="3662" width="2.125" style="18" customWidth="1"/>
    <col min="3663" max="3732" width="3" style="18" customWidth="1"/>
    <col min="3733" max="3840" width="9" style="18"/>
    <col min="3841" max="3841" width="2.375" style="18" customWidth="1"/>
    <col min="3842" max="3884" width="2.5" style="18" customWidth="1"/>
    <col min="3885" max="3885" width="1.25" style="18" customWidth="1"/>
    <col min="3886" max="3887" width="2.5" style="18" customWidth="1"/>
    <col min="3888" max="3918" width="2.125" style="18" customWidth="1"/>
    <col min="3919" max="3988" width="3" style="18" customWidth="1"/>
    <col min="3989" max="4096" width="9" style="18"/>
    <col min="4097" max="4097" width="2.375" style="18" customWidth="1"/>
    <col min="4098" max="4140" width="2.5" style="18" customWidth="1"/>
    <col min="4141" max="4141" width="1.25" style="18" customWidth="1"/>
    <col min="4142" max="4143" width="2.5" style="18" customWidth="1"/>
    <col min="4144" max="4174" width="2.125" style="18" customWidth="1"/>
    <col min="4175" max="4244" width="3" style="18" customWidth="1"/>
    <col min="4245" max="4352" width="9" style="18"/>
    <col min="4353" max="4353" width="2.375" style="18" customWidth="1"/>
    <col min="4354" max="4396" width="2.5" style="18" customWidth="1"/>
    <col min="4397" max="4397" width="1.25" style="18" customWidth="1"/>
    <col min="4398" max="4399" width="2.5" style="18" customWidth="1"/>
    <col min="4400" max="4430" width="2.125" style="18" customWidth="1"/>
    <col min="4431" max="4500" width="3" style="18" customWidth="1"/>
    <col min="4501" max="4608" width="9" style="18"/>
    <col min="4609" max="4609" width="2.375" style="18" customWidth="1"/>
    <col min="4610" max="4652" width="2.5" style="18" customWidth="1"/>
    <col min="4653" max="4653" width="1.25" style="18" customWidth="1"/>
    <col min="4654" max="4655" width="2.5" style="18" customWidth="1"/>
    <col min="4656" max="4686" width="2.125" style="18" customWidth="1"/>
    <col min="4687" max="4756" width="3" style="18" customWidth="1"/>
    <col min="4757" max="4864" width="9" style="18"/>
    <col min="4865" max="4865" width="2.375" style="18" customWidth="1"/>
    <col min="4866" max="4908" width="2.5" style="18" customWidth="1"/>
    <col min="4909" max="4909" width="1.25" style="18" customWidth="1"/>
    <col min="4910" max="4911" width="2.5" style="18" customWidth="1"/>
    <col min="4912" max="4942" width="2.125" style="18" customWidth="1"/>
    <col min="4943" max="5012" width="3" style="18" customWidth="1"/>
    <col min="5013" max="5120" width="9" style="18"/>
    <col min="5121" max="5121" width="2.375" style="18" customWidth="1"/>
    <col min="5122" max="5164" width="2.5" style="18" customWidth="1"/>
    <col min="5165" max="5165" width="1.25" style="18" customWidth="1"/>
    <col min="5166" max="5167" width="2.5" style="18" customWidth="1"/>
    <col min="5168" max="5198" width="2.125" style="18" customWidth="1"/>
    <col min="5199" max="5268" width="3" style="18" customWidth="1"/>
    <col min="5269" max="5376" width="9" style="18"/>
    <col min="5377" max="5377" width="2.375" style="18" customWidth="1"/>
    <col min="5378" max="5420" width="2.5" style="18" customWidth="1"/>
    <col min="5421" max="5421" width="1.25" style="18" customWidth="1"/>
    <col min="5422" max="5423" width="2.5" style="18" customWidth="1"/>
    <col min="5424" max="5454" width="2.125" style="18" customWidth="1"/>
    <col min="5455" max="5524" width="3" style="18" customWidth="1"/>
    <col min="5525" max="5632" width="9" style="18"/>
    <col min="5633" max="5633" width="2.375" style="18" customWidth="1"/>
    <col min="5634" max="5676" width="2.5" style="18" customWidth="1"/>
    <col min="5677" max="5677" width="1.25" style="18" customWidth="1"/>
    <col min="5678" max="5679" width="2.5" style="18" customWidth="1"/>
    <col min="5680" max="5710" width="2.125" style="18" customWidth="1"/>
    <col min="5711" max="5780" width="3" style="18" customWidth="1"/>
    <col min="5781" max="5888" width="9" style="18"/>
    <col min="5889" max="5889" width="2.375" style="18" customWidth="1"/>
    <col min="5890" max="5932" width="2.5" style="18" customWidth="1"/>
    <col min="5933" max="5933" width="1.25" style="18" customWidth="1"/>
    <col min="5934" max="5935" width="2.5" style="18" customWidth="1"/>
    <col min="5936" max="5966" width="2.125" style="18" customWidth="1"/>
    <col min="5967" max="6036" width="3" style="18" customWidth="1"/>
    <col min="6037" max="6144" width="9" style="18"/>
    <col min="6145" max="6145" width="2.375" style="18" customWidth="1"/>
    <col min="6146" max="6188" width="2.5" style="18" customWidth="1"/>
    <col min="6189" max="6189" width="1.25" style="18" customWidth="1"/>
    <col min="6190" max="6191" width="2.5" style="18" customWidth="1"/>
    <col min="6192" max="6222" width="2.125" style="18" customWidth="1"/>
    <col min="6223" max="6292" width="3" style="18" customWidth="1"/>
    <col min="6293" max="6400" width="9" style="18"/>
    <col min="6401" max="6401" width="2.375" style="18" customWidth="1"/>
    <col min="6402" max="6444" width="2.5" style="18" customWidth="1"/>
    <col min="6445" max="6445" width="1.25" style="18" customWidth="1"/>
    <col min="6446" max="6447" width="2.5" style="18" customWidth="1"/>
    <col min="6448" max="6478" width="2.125" style="18" customWidth="1"/>
    <col min="6479" max="6548" width="3" style="18" customWidth="1"/>
    <col min="6549" max="6656" width="9" style="18"/>
    <col min="6657" max="6657" width="2.375" style="18" customWidth="1"/>
    <col min="6658" max="6700" width="2.5" style="18" customWidth="1"/>
    <col min="6701" max="6701" width="1.25" style="18" customWidth="1"/>
    <col min="6702" max="6703" width="2.5" style="18" customWidth="1"/>
    <col min="6704" max="6734" width="2.125" style="18" customWidth="1"/>
    <col min="6735" max="6804" width="3" style="18" customWidth="1"/>
    <col min="6805" max="6912" width="9" style="18"/>
    <col min="6913" max="6913" width="2.375" style="18" customWidth="1"/>
    <col min="6914" max="6956" width="2.5" style="18" customWidth="1"/>
    <col min="6957" max="6957" width="1.25" style="18" customWidth="1"/>
    <col min="6958" max="6959" width="2.5" style="18" customWidth="1"/>
    <col min="6960" max="6990" width="2.125" style="18" customWidth="1"/>
    <col min="6991" max="7060" width="3" style="18" customWidth="1"/>
    <col min="7061" max="7168" width="9" style="18"/>
    <col min="7169" max="7169" width="2.375" style="18" customWidth="1"/>
    <col min="7170" max="7212" width="2.5" style="18" customWidth="1"/>
    <col min="7213" max="7213" width="1.25" style="18" customWidth="1"/>
    <col min="7214" max="7215" width="2.5" style="18" customWidth="1"/>
    <col min="7216" max="7246" width="2.125" style="18" customWidth="1"/>
    <col min="7247" max="7316" width="3" style="18" customWidth="1"/>
    <col min="7317" max="7424" width="9" style="18"/>
    <col min="7425" max="7425" width="2.375" style="18" customWidth="1"/>
    <col min="7426" max="7468" width="2.5" style="18" customWidth="1"/>
    <col min="7469" max="7469" width="1.25" style="18" customWidth="1"/>
    <col min="7470" max="7471" width="2.5" style="18" customWidth="1"/>
    <col min="7472" max="7502" width="2.125" style="18" customWidth="1"/>
    <col min="7503" max="7572" width="3" style="18" customWidth="1"/>
    <col min="7573" max="7680" width="9" style="18"/>
    <col min="7681" max="7681" width="2.375" style="18" customWidth="1"/>
    <col min="7682" max="7724" width="2.5" style="18" customWidth="1"/>
    <col min="7725" max="7725" width="1.25" style="18" customWidth="1"/>
    <col min="7726" max="7727" width="2.5" style="18" customWidth="1"/>
    <col min="7728" max="7758" width="2.125" style="18" customWidth="1"/>
    <col min="7759" max="7828" width="3" style="18" customWidth="1"/>
    <col min="7829" max="7936" width="9" style="18"/>
    <col min="7937" max="7937" width="2.375" style="18" customWidth="1"/>
    <col min="7938" max="7980" width="2.5" style="18" customWidth="1"/>
    <col min="7981" max="7981" width="1.25" style="18" customWidth="1"/>
    <col min="7982" max="7983" width="2.5" style="18" customWidth="1"/>
    <col min="7984" max="8014" width="2.125" style="18" customWidth="1"/>
    <col min="8015" max="8084" width="3" style="18" customWidth="1"/>
    <col min="8085" max="8192" width="9" style="18"/>
    <col min="8193" max="8193" width="2.375" style="18" customWidth="1"/>
    <col min="8194" max="8236" width="2.5" style="18" customWidth="1"/>
    <col min="8237" max="8237" width="1.25" style="18" customWidth="1"/>
    <col min="8238" max="8239" width="2.5" style="18" customWidth="1"/>
    <col min="8240" max="8270" width="2.125" style="18" customWidth="1"/>
    <col min="8271" max="8340" width="3" style="18" customWidth="1"/>
    <col min="8341" max="8448" width="9" style="18"/>
    <col min="8449" max="8449" width="2.375" style="18" customWidth="1"/>
    <col min="8450" max="8492" width="2.5" style="18" customWidth="1"/>
    <col min="8493" max="8493" width="1.25" style="18" customWidth="1"/>
    <col min="8494" max="8495" width="2.5" style="18" customWidth="1"/>
    <col min="8496" max="8526" width="2.125" style="18" customWidth="1"/>
    <col min="8527" max="8596" width="3" style="18" customWidth="1"/>
    <col min="8597" max="8704" width="9" style="18"/>
    <col min="8705" max="8705" width="2.375" style="18" customWidth="1"/>
    <col min="8706" max="8748" width="2.5" style="18" customWidth="1"/>
    <col min="8749" max="8749" width="1.25" style="18" customWidth="1"/>
    <col min="8750" max="8751" width="2.5" style="18" customWidth="1"/>
    <col min="8752" max="8782" width="2.125" style="18" customWidth="1"/>
    <col min="8783" max="8852" width="3" style="18" customWidth="1"/>
    <col min="8853" max="8960" width="9" style="18"/>
    <col min="8961" max="8961" width="2.375" style="18" customWidth="1"/>
    <col min="8962" max="9004" width="2.5" style="18" customWidth="1"/>
    <col min="9005" max="9005" width="1.25" style="18" customWidth="1"/>
    <col min="9006" max="9007" width="2.5" style="18" customWidth="1"/>
    <col min="9008" max="9038" width="2.125" style="18" customWidth="1"/>
    <col min="9039" max="9108" width="3" style="18" customWidth="1"/>
    <col min="9109" max="9216" width="9" style="18"/>
    <col min="9217" max="9217" width="2.375" style="18" customWidth="1"/>
    <col min="9218" max="9260" width="2.5" style="18" customWidth="1"/>
    <col min="9261" max="9261" width="1.25" style="18" customWidth="1"/>
    <col min="9262" max="9263" width="2.5" style="18" customWidth="1"/>
    <col min="9264" max="9294" width="2.125" style="18" customWidth="1"/>
    <col min="9295" max="9364" width="3" style="18" customWidth="1"/>
    <col min="9365" max="9472" width="9" style="18"/>
    <col min="9473" max="9473" width="2.375" style="18" customWidth="1"/>
    <col min="9474" max="9516" width="2.5" style="18" customWidth="1"/>
    <col min="9517" max="9517" width="1.25" style="18" customWidth="1"/>
    <col min="9518" max="9519" width="2.5" style="18" customWidth="1"/>
    <col min="9520" max="9550" width="2.125" style="18" customWidth="1"/>
    <col min="9551" max="9620" width="3" style="18" customWidth="1"/>
    <col min="9621" max="9728" width="9" style="18"/>
    <col min="9729" max="9729" width="2.375" style="18" customWidth="1"/>
    <col min="9730" max="9772" width="2.5" style="18" customWidth="1"/>
    <col min="9773" max="9773" width="1.25" style="18" customWidth="1"/>
    <col min="9774" max="9775" width="2.5" style="18" customWidth="1"/>
    <col min="9776" max="9806" width="2.125" style="18" customWidth="1"/>
    <col min="9807" max="9876" width="3" style="18" customWidth="1"/>
    <col min="9877" max="9984" width="9" style="18"/>
    <col min="9985" max="9985" width="2.375" style="18" customWidth="1"/>
    <col min="9986" max="10028" width="2.5" style="18" customWidth="1"/>
    <col min="10029" max="10029" width="1.25" style="18" customWidth="1"/>
    <col min="10030" max="10031" width="2.5" style="18" customWidth="1"/>
    <col min="10032" max="10062" width="2.125" style="18" customWidth="1"/>
    <col min="10063" max="10132" width="3" style="18" customWidth="1"/>
    <col min="10133" max="10240" width="9" style="18"/>
    <col min="10241" max="10241" width="2.375" style="18" customWidth="1"/>
    <col min="10242" max="10284" width="2.5" style="18" customWidth="1"/>
    <col min="10285" max="10285" width="1.25" style="18" customWidth="1"/>
    <col min="10286" max="10287" width="2.5" style="18" customWidth="1"/>
    <col min="10288" max="10318" width="2.125" style="18" customWidth="1"/>
    <col min="10319" max="10388" width="3" style="18" customWidth="1"/>
    <col min="10389" max="10496" width="9" style="18"/>
    <col min="10497" max="10497" width="2.375" style="18" customWidth="1"/>
    <col min="10498" max="10540" width="2.5" style="18" customWidth="1"/>
    <col min="10541" max="10541" width="1.25" style="18" customWidth="1"/>
    <col min="10542" max="10543" width="2.5" style="18" customWidth="1"/>
    <col min="10544" max="10574" width="2.125" style="18" customWidth="1"/>
    <col min="10575" max="10644" width="3" style="18" customWidth="1"/>
    <col min="10645" max="10752" width="9" style="18"/>
    <col min="10753" max="10753" width="2.375" style="18" customWidth="1"/>
    <col min="10754" max="10796" width="2.5" style="18" customWidth="1"/>
    <col min="10797" max="10797" width="1.25" style="18" customWidth="1"/>
    <col min="10798" max="10799" width="2.5" style="18" customWidth="1"/>
    <col min="10800" max="10830" width="2.125" style="18" customWidth="1"/>
    <col min="10831" max="10900" width="3" style="18" customWidth="1"/>
    <col min="10901" max="11008" width="9" style="18"/>
    <col min="11009" max="11009" width="2.375" style="18" customWidth="1"/>
    <col min="11010" max="11052" width="2.5" style="18" customWidth="1"/>
    <col min="11053" max="11053" width="1.25" style="18" customWidth="1"/>
    <col min="11054" max="11055" width="2.5" style="18" customWidth="1"/>
    <col min="11056" max="11086" width="2.125" style="18" customWidth="1"/>
    <col min="11087" max="11156" width="3" style="18" customWidth="1"/>
    <col min="11157" max="11264" width="9" style="18"/>
    <col min="11265" max="11265" width="2.375" style="18" customWidth="1"/>
    <col min="11266" max="11308" width="2.5" style="18" customWidth="1"/>
    <col min="11309" max="11309" width="1.25" style="18" customWidth="1"/>
    <col min="11310" max="11311" width="2.5" style="18" customWidth="1"/>
    <col min="11312" max="11342" width="2.125" style="18" customWidth="1"/>
    <col min="11343" max="11412" width="3" style="18" customWidth="1"/>
    <col min="11413" max="11520" width="9" style="18"/>
    <col min="11521" max="11521" width="2.375" style="18" customWidth="1"/>
    <col min="11522" max="11564" width="2.5" style="18" customWidth="1"/>
    <col min="11565" max="11565" width="1.25" style="18" customWidth="1"/>
    <col min="11566" max="11567" width="2.5" style="18" customWidth="1"/>
    <col min="11568" max="11598" width="2.125" style="18" customWidth="1"/>
    <col min="11599" max="11668" width="3" style="18" customWidth="1"/>
    <col min="11669" max="11776" width="9" style="18"/>
    <col min="11777" max="11777" width="2.375" style="18" customWidth="1"/>
    <col min="11778" max="11820" width="2.5" style="18" customWidth="1"/>
    <col min="11821" max="11821" width="1.25" style="18" customWidth="1"/>
    <col min="11822" max="11823" width="2.5" style="18" customWidth="1"/>
    <col min="11824" max="11854" width="2.125" style="18" customWidth="1"/>
    <col min="11855" max="11924" width="3" style="18" customWidth="1"/>
    <col min="11925" max="12032" width="9" style="18"/>
    <col min="12033" max="12033" width="2.375" style="18" customWidth="1"/>
    <col min="12034" max="12076" width="2.5" style="18" customWidth="1"/>
    <col min="12077" max="12077" width="1.25" style="18" customWidth="1"/>
    <col min="12078" max="12079" width="2.5" style="18" customWidth="1"/>
    <col min="12080" max="12110" width="2.125" style="18" customWidth="1"/>
    <col min="12111" max="12180" width="3" style="18" customWidth="1"/>
    <col min="12181" max="12288" width="9" style="18"/>
    <col min="12289" max="12289" width="2.375" style="18" customWidth="1"/>
    <col min="12290" max="12332" width="2.5" style="18" customWidth="1"/>
    <col min="12333" max="12333" width="1.25" style="18" customWidth="1"/>
    <col min="12334" max="12335" width="2.5" style="18" customWidth="1"/>
    <col min="12336" max="12366" width="2.125" style="18" customWidth="1"/>
    <col min="12367" max="12436" width="3" style="18" customWidth="1"/>
    <col min="12437" max="12544" width="9" style="18"/>
    <col min="12545" max="12545" width="2.375" style="18" customWidth="1"/>
    <col min="12546" max="12588" width="2.5" style="18" customWidth="1"/>
    <col min="12589" max="12589" width="1.25" style="18" customWidth="1"/>
    <col min="12590" max="12591" width="2.5" style="18" customWidth="1"/>
    <col min="12592" max="12622" width="2.125" style="18" customWidth="1"/>
    <col min="12623" max="12692" width="3" style="18" customWidth="1"/>
    <col min="12693" max="12800" width="9" style="18"/>
    <col min="12801" max="12801" width="2.375" style="18" customWidth="1"/>
    <col min="12802" max="12844" width="2.5" style="18" customWidth="1"/>
    <col min="12845" max="12845" width="1.25" style="18" customWidth="1"/>
    <col min="12846" max="12847" width="2.5" style="18" customWidth="1"/>
    <col min="12848" max="12878" width="2.125" style="18" customWidth="1"/>
    <col min="12879" max="12948" width="3" style="18" customWidth="1"/>
    <col min="12949" max="13056" width="9" style="18"/>
    <col min="13057" max="13057" width="2.375" style="18" customWidth="1"/>
    <col min="13058" max="13100" width="2.5" style="18" customWidth="1"/>
    <col min="13101" max="13101" width="1.25" style="18" customWidth="1"/>
    <col min="13102" max="13103" width="2.5" style="18" customWidth="1"/>
    <col min="13104" max="13134" width="2.125" style="18" customWidth="1"/>
    <col min="13135" max="13204" width="3" style="18" customWidth="1"/>
    <col min="13205" max="13312" width="9" style="18"/>
    <col min="13313" max="13313" width="2.375" style="18" customWidth="1"/>
    <col min="13314" max="13356" width="2.5" style="18" customWidth="1"/>
    <col min="13357" max="13357" width="1.25" style="18" customWidth="1"/>
    <col min="13358" max="13359" width="2.5" style="18" customWidth="1"/>
    <col min="13360" max="13390" width="2.125" style="18" customWidth="1"/>
    <col min="13391" max="13460" width="3" style="18" customWidth="1"/>
    <col min="13461" max="13568" width="9" style="18"/>
    <col min="13569" max="13569" width="2.375" style="18" customWidth="1"/>
    <col min="13570" max="13612" width="2.5" style="18" customWidth="1"/>
    <col min="13613" max="13613" width="1.25" style="18" customWidth="1"/>
    <col min="13614" max="13615" width="2.5" style="18" customWidth="1"/>
    <col min="13616" max="13646" width="2.125" style="18" customWidth="1"/>
    <col min="13647" max="13716" width="3" style="18" customWidth="1"/>
    <col min="13717" max="13824" width="9" style="18"/>
    <col min="13825" max="13825" width="2.375" style="18" customWidth="1"/>
    <col min="13826" max="13868" width="2.5" style="18" customWidth="1"/>
    <col min="13869" max="13869" width="1.25" style="18" customWidth="1"/>
    <col min="13870" max="13871" width="2.5" style="18" customWidth="1"/>
    <col min="13872" max="13902" width="2.125" style="18" customWidth="1"/>
    <col min="13903" max="13972" width="3" style="18" customWidth="1"/>
    <col min="13973" max="14080" width="9" style="18"/>
    <col min="14081" max="14081" width="2.375" style="18" customWidth="1"/>
    <col min="14082" max="14124" width="2.5" style="18" customWidth="1"/>
    <col min="14125" max="14125" width="1.25" style="18" customWidth="1"/>
    <col min="14126" max="14127" width="2.5" style="18" customWidth="1"/>
    <col min="14128" max="14158" width="2.125" style="18" customWidth="1"/>
    <col min="14159" max="14228" width="3" style="18" customWidth="1"/>
    <col min="14229" max="14336" width="9" style="18"/>
    <col min="14337" max="14337" width="2.375" style="18" customWidth="1"/>
    <col min="14338" max="14380" width="2.5" style="18" customWidth="1"/>
    <col min="14381" max="14381" width="1.25" style="18" customWidth="1"/>
    <col min="14382" max="14383" width="2.5" style="18" customWidth="1"/>
    <col min="14384" max="14414" width="2.125" style="18" customWidth="1"/>
    <col min="14415" max="14484" width="3" style="18" customWidth="1"/>
    <col min="14485" max="14592" width="9" style="18"/>
    <col min="14593" max="14593" width="2.375" style="18" customWidth="1"/>
    <col min="14594" max="14636" width="2.5" style="18" customWidth="1"/>
    <col min="14637" max="14637" width="1.25" style="18" customWidth="1"/>
    <col min="14638" max="14639" width="2.5" style="18" customWidth="1"/>
    <col min="14640" max="14670" width="2.125" style="18" customWidth="1"/>
    <col min="14671" max="14740" width="3" style="18" customWidth="1"/>
    <col min="14741" max="14848" width="9" style="18"/>
    <col min="14849" max="14849" width="2.375" style="18" customWidth="1"/>
    <col min="14850" max="14892" width="2.5" style="18" customWidth="1"/>
    <col min="14893" max="14893" width="1.25" style="18" customWidth="1"/>
    <col min="14894" max="14895" width="2.5" style="18" customWidth="1"/>
    <col min="14896" max="14926" width="2.125" style="18" customWidth="1"/>
    <col min="14927" max="14996" width="3" style="18" customWidth="1"/>
    <col min="14997" max="15104" width="9" style="18"/>
    <col min="15105" max="15105" width="2.375" style="18" customWidth="1"/>
    <col min="15106" max="15148" width="2.5" style="18" customWidth="1"/>
    <col min="15149" max="15149" width="1.25" style="18" customWidth="1"/>
    <col min="15150" max="15151" width="2.5" style="18" customWidth="1"/>
    <col min="15152" max="15182" width="2.125" style="18" customWidth="1"/>
    <col min="15183" max="15252" width="3" style="18" customWidth="1"/>
    <col min="15253" max="15360" width="9" style="18"/>
    <col min="15361" max="15361" width="2.375" style="18" customWidth="1"/>
    <col min="15362" max="15404" width="2.5" style="18" customWidth="1"/>
    <col min="15405" max="15405" width="1.25" style="18" customWidth="1"/>
    <col min="15406" max="15407" width="2.5" style="18" customWidth="1"/>
    <col min="15408" max="15438" width="2.125" style="18" customWidth="1"/>
    <col min="15439" max="15508" width="3" style="18" customWidth="1"/>
    <col min="15509" max="15616" width="9" style="18"/>
    <col min="15617" max="15617" width="2.375" style="18" customWidth="1"/>
    <col min="15618" max="15660" width="2.5" style="18" customWidth="1"/>
    <col min="15661" max="15661" width="1.25" style="18" customWidth="1"/>
    <col min="15662" max="15663" width="2.5" style="18" customWidth="1"/>
    <col min="15664" max="15694" width="2.125" style="18" customWidth="1"/>
    <col min="15695" max="15764" width="3" style="18" customWidth="1"/>
    <col min="15765" max="15872" width="9" style="18"/>
    <col min="15873" max="15873" width="2.375" style="18" customWidth="1"/>
    <col min="15874" max="15916" width="2.5" style="18" customWidth="1"/>
    <col min="15917" max="15917" width="1.25" style="18" customWidth="1"/>
    <col min="15918" max="15919" width="2.5" style="18" customWidth="1"/>
    <col min="15920" max="15950" width="2.125" style="18" customWidth="1"/>
    <col min="15951" max="16020" width="3" style="18" customWidth="1"/>
    <col min="16021" max="16128" width="9" style="18"/>
    <col min="16129" max="16129" width="2.375" style="18" customWidth="1"/>
    <col min="16130" max="16172" width="2.5" style="18" customWidth="1"/>
    <col min="16173" max="16173" width="1.25" style="18" customWidth="1"/>
    <col min="16174" max="16175" width="2.5" style="18" customWidth="1"/>
    <col min="16176" max="16206" width="2.125" style="18" customWidth="1"/>
    <col min="16207" max="16276" width="3" style="18" customWidth="1"/>
    <col min="16277" max="16384" width="9" style="18"/>
  </cols>
  <sheetData>
    <row r="1" spans="1:44" ht="9" customHeight="1"/>
    <row r="2" spans="1:44" ht="17.25">
      <c r="B2" s="133" t="s">
        <v>358</v>
      </c>
      <c r="H2" s="328">
        <f>'12ﾄｰﾅﾒﾝﾄ時間'!H2:L2</f>
        <v>43086</v>
      </c>
      <c r="I2" s="328"/>
      <c r="J2" s="328"/>
      <c r="K2" s="328"/>
      <c r="L2" s="328"/>
      <c r="M2" s="178" t="str">
        <f>TEXT(H2,"aaa")</f>
        <v>日</v>
      </c>
      <c r="N2" s="178"/>
      <c r="O2" s="178"/>
      <c r="R2" s="133" t="s">
        <v>509</v>
      </c>
    </row>
    <row r="4" spans="1:44" ht="18" thickBot="1">
      <c r="B4" s="364" t="s">
        <v>510</v>
      </c>
      <c r="C4" s="364"/>
      <c r="D4" s="364"/>
      <c r="E4" s="364"/>
      <c r="F4" s="364"/>
      <c r="G4" s="364"/>
      <c r="H4" s="364"/>
      <c r="I4" s="364"/>
      <c r="J4" s="364"/>
      <c r="K4" s="364"/>
      <c r="L4" s="364"/>
      <c r="M4" s="364"/>
      <c r="N4" s="364"/>
      <c r="O4" s="364"/>
      <c r="P4" s="364"/>
      <c r="Q4" s="407" t="s">
        <v>24</v>
      </c>
      <c r="R4" s="407"/>
      <c r="S4" s="407"/>
      <c r="T4" s="407"/>
      <c r="U4" s="407"/>
      <c r="V4" s="407"/>
      <c r="W4" s="407"/>
      <c r="X4" s="407"/>
      <c r="Y4" s="407"/>
      <c r="Z4" s="134"/>
      <c r="AA4" s="134"/>
      <c r="AB4" s="134"/>
      <c r="AC4" s="134"/>
      <c r="AD4" s="134"/>
      <c r="AE4" s="134"/>
      <c r="AF4" s="134"/>
      <c r="AG4" s="366" t="s">
        <v>511</v>
      </c>
      <c r="AH4" s="366"/>
      <c r="AI4" s="366"/>
      <c r="AJ4" s="366"/>
      <c r="AK4" s="366"/>
    </row>
    <row r="5" spans="1:44" ht="18.75" customHeight="1" thickBot="1">
      <c r="B5" s="273" t="s">
        <v>309</v>
      </c>
      <c r="C5" s="273"/>
      <c r="D5" s="273"/>
      <c r="E5" s="270" t="s">
        <v>310</v>
      </c>
      <c r="F5" s="270"/>
      <c r="G5" s="270"/>
      <c r="H5" s="270"/>
      <c r="I5" s="270"/>
      <c r="J5" s="270"/>
      <c r="K5" s="270"/>
      <c r="L5" s="273" t="s">
        <v>461</v>
      </c>
      <c r="M5" s="273"/>
      <c r="N5" s="273"/>
      <c r="O5" s="273"/>
      <c r="P5" s="273"/>
      <c r="Q5" s="273"/>
      <c r="R5" s="273"/>
      <c r="S5" s="273"/>
      <c r="T5" s="273"/>
      <c r="U5" s="273"/>
      <c r="V5" s="273"/>
      <c r="W5" s="273"/>
      <c r="X5" s="273"/>
      <c r="Y5" s="273" t="s">
        <v>462</v>
      </c>
      <c r="Z5" s="273"/>
      <c r="AA5" s="273"/>
      <c r="AB5" s="273"/>
      <c r="AC5" s="273"/>
      <c r="AD5" s="273"/>
      <c r="AE5" s="273"/>
      <c r="AF5" s="273"/>
      <c r="AG5" s="273"/>
      <c r="AH5" s="273"/>
      <c r="AI5" s="273"/>
      <c r="AJ5" s="273"/>
      <c r="AK5" s="273" t="s">
        <v>463</v>
      </c>
      <c r="AL5" s="273"/>
      <c r="AM5" s="273"/>
      <c r="AN5" s="273"/>
      <c r="AO5" s="273"/>
      <c r="AP5" s="273"/>
      <c r="AQ5" s="273"/>
      <c r="AR5" s="273"/>
    </row>
    <row r="6" spans="1:44" ht="13.5" customHeight="1" thickBot="1">
      <c r="B6" s="379" t="s">
        <v>417</v>
      </c>
      <c r="C6" s="379"/>
      <c r="D6" s="379"/>
      <c r="E6" s="380">
        <f>'12ﾄｰﾅﾒﾝﾄ時間'!E6:G6</f>
        <v>0.375</v>
      </c>
      <c r="F6" s="380"/>
      <c r="G6" s="380"/>
      <c r="H6" s="135" t="s">
        <v>313</v>
      </c>
      <c r="I6" s="381">
        <f>E6+TIME(0,35,0)</f>
        <v>0.39930555555555558</v>
      </c>
      <c r="J6" s="381"/>
      <c r="K6" s="381"/>
      <c r="L6" s="382" t="str">
        <f>[2]ﾌﾞﾛｯｸ別順位!D5</f>
        <v>Ａﾌﾞﾛｯｸ-３位</v>
      </c>
      <c r="M6" s="382"/>
      <c r="N6" s="382"/>
      <c r="O6" s="382"/>
      <c r="P6" s="382"/>
      <c r="Q6" s="382"/>
      <c r="R6" s="383" t="s">
        <v>465</v>
      </c>
      <c r="S6" s="408" t="str">
        <f>[2]ﾌﾞﾛｯｸ別順位!D21</f>
        <v>Ｅﾌﾞﾛｯｸ-３位</v>
      </c>
      <c r="T6" s="408"/>
      <c r="U6" s="408"/>
      <c r="V6" s="408"/>
      <c r="W6" s="408"/>
      <c r="X6" s="408"/>
      <c r="Y6" s="367" t="s">
        <v>512</v>
      </c>
      <c r="Z6" s="367"/>
      <c r="AA6" s="367"/>
      <c r="AB6" s="367"/>
      <c r="AC6" s="367"/>
      <c r="AD6" s="367"/>
      <c r="AE6" s="367"/>
      <c r="AF6" s="367"/>
      <c r="AG6" s="367"/>
      <c r="AH6" s="367"/>
      <c r="AI6" s="367"/>
      <c r="AJ6" s="367"/>
      <c r="AK6" s="136"/>
      <c r="AL6" s="137"/>
      <c r="AM6" s="137"/>
      <c r="AN6" s="137"/>
      <c r="AO6" s="137"/>
      <c r="AP6" s="137"/>
      <c r="AQ6" s="167"/>
      <c r="AR6" s="168"/>
    </row>
    <row r="7" spans="1:44" ht="13.5" customHeight="1">
      <c r="B7" s="379"/>
      <c r="C7" s="379"/>
      <c r="D7" s="379"/>
      <c r="E7" s="139"/>
      <c r="F7" s="137"/>
      <c r="G7" s="137"/>
      <c r="H7" s="135"/>
      <c r="I7" s="140"/>
      <c r="J7" s="140"/>
      <c r="K7" s="140"/>
      <c r="L7" s="386"/>
      <c r="M7" s="386"/>
      <c r="N7" s="386"/>
      <c r="O7" s="386"/>
      <c r="P7" s="386"/>
      <c r="Q7" s="386"/>
      <c r="R7" s="383"/>
      <c r="S7" s="369"/>
      <c r="T7" s="369"/>
      <c r="U7" s="369"/>
      <c r="V7" s="369"/>
      <c r="W7" s="369"/>
      <c r="X7" s="369"/>
      <c r="Y7" s="370"/>
      <c r="Z7" s="370"/>
      <c r="AA7" s="370"/>
      <c r="AB7" s="370"/>
      <c r="AC7" s="370"/>
      <c r="AD7" s="370"/>
      <c r="AE7" s="370"/>
      <c r="AF7" s="370"/>
      <c r="AG7" s="370"/>
      <c r="AH7" s="370"/>
      <c r="AI7" s="370"/>
      <c r="AJ7" s="370"/>
      <c r="AK7" s="136"/>
      <c r="AL7" s="137"/>
      <c r="AM7" s="137"/>
      <c r="AN7" s="137"/>
      <c r="AO7" s="137"/>
      <c r="AP7" s="137"/>
      <c r="AQ7" s="167"/>
      <c r="AR7" s="168"/>
    </row>
    <row r="8" spans="1:44" ht="13.5" customHeight="1">
      <c r="B8" s="371" t="s">
        <v>419</v>
      </c>
      <c r="C8" s="371"/>
      <c r="D8" s="371"/>
      <c r="E8" s="372">
        <f>'12ﾄｰﾅﾒﾝﾄ時間'!E8:G8</f>
        <v>0.40972222222222227</v>
      </c>
      <c r="F8" s="372"/>
      <c r="G8" s="372"/>
      <c r="H8" s="141" t="s">
        <v>313</v>
      </c>
      <c r="I8" s="373">
        <f>E8+TIME(0,35,0)</f>
        <v>0.43402777777777785</v>
      </c>
      <c r="J8" s="373"/>
      <c r="K8" s="373"/>
      <c r="L8" s="368" t="str">
        <f>[2]ﾌﾞﾛｯｸ別順位!D9</f>
        <v>Ｂﾌﾞﾛｯｸ-３位</v>
      </c>
      <c r="M8" s="368"/>
      <c r="N8" s="368"/>
      <c r="O8" s="368"/>
      <c r="P8" s="368"/>
      <c r="Q8" s="368"/>
      <c r="R8" s="377" t="s">
        <v>465</v>
      </c>
      <c r="S8" s="378" t="str">
        <f>[2]ﾌﾞﾛｯｸ別順位!D25</f>
        <v>Ｆﾌﾞﾛｯｸ-３位</v>
      </c>
      <c r="T8" s="378"/>
      <c r="U8" s="378"/>
      <c r="V8" s="378"/>
      <c r="W8" s="378"/>
      <c r="X8" s="378"/>
      <c r="Y8" s="367" t="s">
        <v>513</v>
      </c>
      <c r="Z8" s="367"/>
      <c r="AA8" s="367"/>
      <c r="AB8" s="367"/>
      <c r="AC8" s="367"/>
      <c r="AD8" s="367"/>
      <c r="AE8" s="367"/>
      <c r="AF8" s="367"/>
      <c r="AG8" s="367"/>
      <c r="AH8" s="367"/>
      <c r="AI8" s="367"/>
      <c r="AJ8" s="367"/>
      <c r="AK8" s="142"/>
      <c r="AL8" s="143"/>
      <c r="AM8" s="143"/>
      <c r="AN8" s="143"/>
      <c r="AO8" s="143"/>
      <c r="AP8" s="143"/>
      <c r="AQ8" s="169"/>
      <c r="AR8" s="170"/>
    </row>
    <row r="9" spans="1:44" ht="13.5" customHeight="1">
      <c r="B9" s="371"/>
      <c r="C9" s="371"/>
      <c r="D9" s="371"/>
      <c r="E9" s="145"/>
      <c r="F9" s="146"/>
      <c r="G9" s="146"/>
      <c r="H9" s="147"/>
      <c r="I9" s="148"/>
      <c r="J9" s="148"/>
      <c r="K9" s="148"/>
      <c r="L9" s="386"/>
      <c r="M9" s="386"/>
      <c r="N9" s="386"/>
      <c r="O9" s="386"/>
      <c r="P9" s="386"/>
      <c r="Q9" s="386"/>
      <c r="R9" s="377"/>
      <c r="S9" s="369"/>
      <c r="T9" s="369"/>
      <c r="U9" s="369"/>
      <c r="V9" s="369"/>
      <c r="W9" s="369"/>
      <c r="X9" s="369"/>
      <c r="Y9" s="367"/>
      <c r="Z9" s="367"/>
      <c r="AA9" s="367"/>
      <c r="AB9" s="367"/>
      <c r="AC9" s="367"/>
      <c r="AD9" s="367"/>
      <c r="AE9" s="367"/>
      <c r="AF9" s="367"/>
      <c r="AG9" s="367"/>
      <c r="AH9" s="367"/>
      <c r="AI9" s="367"/>
      <c r="AJ9" s="367"/>
      <c r="AK9" s="149"/>
      <c r="AL9" s="150"/>
      <c r="AM9" s="150"/>
      <c r="AN9" s="150"/>
      <c r="AO9" s="150"/>
      <c r="AP9" s="150"/>
      <c r="AQ9" s="171"/>
      <c r="AR9" s="172"/>
    </row>
    <row r="10" spans="1:44" ht="13.5" customHeight="1">
      <c r="A10" s="69"/>
      <c r="B10" s="371" t="s">
        <v>412</v>
      </c>
      <c r="C10" s="371"/>
      <c r="D10" s="371"/>
      <c r="E10" s="387">
        <f>'12ﾄｰﾅﾒﾝﾄ時間'!E10:G10</f>
        <v>0.44444444444444442</v>
      </c>
      <c r="F10" s="387"/>
      <c r="G10" s="387"/>
      <c r="H10" s="135" t="s">
        <v>313</v>
      </c>
      <c r="I10" s="388">
        <f>E10+TIME(0,35,0)</f>
        <v>0.46875</v>
      </c>
      <c r="J10" s="388"/>
      <c r="K10" s="388"/>
      <c r="L10" s="368"/>
      <c r="M10" s="368"/>
      <c r="N10" s="368"/>
      <c r="O10" s="368"/>
      <c r="P10" s="368"/>
      <c r="Q10" s="368"/>
      <c r="R10" s="389" t="s">
        <v>465</v>
      </c>
      <c r="S10" s="378"/>
      <c r="T10" s="378"/>
      <c r="U10" s="378"/>
      <c r="V10" s="378"/>
      <c r="W10" s="378"/>
      <c r="X10" s="378"/>
      <c r="Y10" s="374" t="s">
        <v>514</v>
      </c>
      <c r="Z10" s="374"/>
      <c r="AA10" s="374"/>
      <c r="AB10" s="374"/>
      <c r="AC10" s="374"/>
      <c r="AD10" s="374"/>
      <c r="AE10" s="374"/>
      <c r="AF10" s="374"/>
      <c r="AG10" s="374"/>
      <c r="AH10" s="374"/>
      <c r="AI10" s="374"/>
      <c r="AJ10" s="374"/>
      <c r="AK10" s="136"/>
      <c r="AL10" s="137"/>
      <c r="AM10" s="137"/>
      <c r="AN10" s="137"/>
      <c r="AO10" s="137"/>
      <c r="AP10" s="137"/>
      <c r="AQ10" s="167"/>
      <c r="AR10" s="168"/>
    </row>
    <row r="11" spans="1:44" ht="13.5" customHeight="1">
      <c r="A11" s="69"/>
      <c r="B11" s="371"/>
      <c r="C11" s="371"/>
      <c r="D11" s="371"/>
      <c r="E11" s="139"/>
      <c r="F11" s="154"/>
      <c r="G11" s="154"/>
      <c r="H11" s="135"/>
      <c r="I11" s="140"/>
      <c r="J11" s="140"/>
      <c r="K11" s="140"/>
      <c r="L11" s="368" t="str">
        <f>IF(ISERROR(VLOOKUP(L10,[2]ﾌﾞﾛｯｸ別順位!$D$3:$F$26,3,FALSE)),"",VLOOKUP(L10,[2]ﾌﾞﾛｯｸ別順位!$D$3:$F$26,3,FALSE))</f>
        <v/>
      </c>
      <c r="M11" s="368"/>
      <c r="N11" s="368"/>
      <c r="O11" s="368"/>
      <c r="P11" s="368"/>
      <c r="Q11" s="368"/>
      <c r="R11" s="389"/>
      <c r="S11" s="378" t="str">
        <f>IF(ISERROR(VLOOKUP(S10,[2]ﾌﾞﾛｯｸ別順位!$D$3:$F$26,3,FALSE)),"",VLOOKUP(S10,[2]ﾌﾞﾛｯｸ別順位!$D$3:$F$26,3,FALSE))</f>
        <v/>
      </c>
      <c r="T11" s="378"/>
      <c r="U11" s="378"/>
      <c r="V11" s="378"/>
      <c r="W11" s="378"/>
      <c r="X11" s="378"/>
      <c r="Y11" s="367"/>
      <c r="Z11" s="367"/>
      <c r="AA11" s="367"/>
      <c r="AB11" s="367"/>
      <c r="AC11" s="367"/>
      <c r="AD11" s="367"/>
      <c r="AE11" s="367"/>
      <c r="AF11" s="367"/>
      <c r="AG11" s="367"/>
      <c r="AH11" s="367"/>
      <c r="AI11" s="367"/>
      <c r="AJ11" s="367"/>
      <c r="AK11" s="136"/>
      <c r="AL11" s="137"/>
      <c r="AM11" s="137"/>
      <c r="AN11" s="137"/>
      <c r="AO11" s="137"/>
      <c r="AP11" s="137"/>
      <c r="AQ11" s="167"/>
      <c r="AR11" s="168"/>
    </row>
    <row r="12" spans="1:44" ht="13.5" customHeight="1">
      <c r="A12" s="69"/>
      <c r="B12" s="371" t="s">
        <v>414</v>
      </c>
      <c r="C12" s="371"/>
      <c r="D12" s="371"/>
      <c r="E12" s="372">
        <f>'12ﾄｰﾅﾒﾝﾄ時間'!E12:G12</f>
        <v>0.47916666666666669</v>
      </c>
      <c r="F12" s="372"/>
      <c r="G12" s="372"/>
      <c r="H12" s="141" t="s">
        <v>313</v>
      </c>
      <c r="I12" s="373">
        <f>E12+TIME(0,35,0)</f>
        <v>0.50347222222222221</v>
      </c>
      <c r="J12" s="373"/>
      <c r="K12" s="373"/>
      <c r="L12" s="390"/>
      <c r="M12" s="390"/>
      <c r="N12" s="390"/>
      <c r="O12" s="390"/>
      <c r="P12" s="390"/>
      <c r="Q12" s="390"/>
      <c r="R12" s="391" t="s">
        <v>465</v>
      </c>
      <c r="S12" s="375"/>
      <c r="T12" s="375"/>
      <c r="U12" s="375"/>
      <c r="V12" s="375"/>
      <c r="W12" s="375"/>
      <c r="X12" s="375"/>
      <c r="Y12" s="374" t="s">
        <v>515</v>
      </c>
      <c r="Z12" s="374"/>
      <c r="AA12" s="374"/>
      <c r="AB12" s="374"/>
      <c r="AC12" s="374"/>
      <c r="AD12" s="374"/>
      <c r="AE12" s="374"/>
      <c r="AF12" s="374"/>
      <c r="AG12" s="374"/>
      <c r="AH12" s="374"/>
      <c r="AI12" s="374"/>
      <c r="AJ12" s="374"/>
      <c r="AK12" s="142"/>
      <c r="AL12" s="143"/>
      <c r="AM12" s="143"/>
      <c r="AN12" s="143"/>
      <c r="AO12" s="143"/>
      <c r="AP12" s="143"/>
      <c r="AQ12" s="169"/>
      <c r="AR12" s="170"/>
    </row>
    <row r="13" spans="1:44" ht="13.5" customHeight="1">
      <c r="A13" s="69"/>
      <c r="B13" s="371"/>
      <c r="C13" s="371"/>
      <c r="D13" s="371"/>
      <c r="E13" s="155"/>
      <c r="F13" s="147"/>
      <c r="G13" s="147"/>
      <c r="H13" s="147"/>
      <c r="I13" s="147"/>
      <c r="J13" s="147"/>
      <c r="K13" s="147"/>
      <c r="L13" s="386" t="str">
        <f>IF(ISERROR(VLOOKUP(L12,[2]ﾌﾞﾛｯｸ別順位!$D$3:$F$26,3,FALSE)),"",VLOOKUP(L12,[2]ﾌﾞﾛｯｸ別順位!$D$3:$F$26,3,FALSE))</f>
        <v/>
      </c>
      <c r="M13" s="386"/>
      <c r="N13" s="386"/>
      <c r="O13" s="386"/>
      <c r="P13" s="386"/>
      <c r="Q13" s="386"/>
      <c r="R13" s="391"/>
      <c r="S13" s="369" t="str">
        <f>IF(ISERROR(VLOOKUP(S12,[2]ﾌﾞﾛｯｸ別順位!$D$3:$F$26,3,FALSE)),"",VLOOKUP(S12,[2]ﾌﾞﾛｯｸ別順位!$D$3:$F$26,3,FALSE))</f>
        <v/>
      </c>
      <c r="T13" s="369"/>
      <c r="U13" s="369"/>
      <c r="V13" s="369"/>
      <c r="W13" s="369"/>
      <c r="X13" s="369"/>
      <c r="Y13" s="370"/>
      <c r="Z13" s="370"/>
      <c r="AA13" s="370"/>
      <c r="AB13" s="370"/>
      <c r="AC13" s="370"/>
      <c r="AD13" s="370"/>
      <c r="AE13" s="370"/>
      <c r="AF13" s="370"/>
      <c r="AG13" s="370"/>
      <c r="AH13" s="370"/>
      <c r="AI13" s="370"/>
      <c r="AJ13" s="370"/>
      <c r="AK13" s="149"/>
      <c r="AL13" s="150"/>
      <c r="AM13" s="150"/>
      <c r="AN13" s="150"/>
      <c r="AO13" s="150"/>
      <c r="AP13" s="150"/>
      <c r="AQ13" s="171"/>
      <c r="AR13" s="172"/>
    </row>
    <row r="14" spans="1:44" ht="13.5" customHeight="1">
      <c r="A14" s="69"/>
      <c r="B14" s="367"/>
      <c r="C14" s="367"/>
      <c r="D14" s="367"/>
      <c r="E14" s="371" t="s">
        <v>319</v>
      </c>
      <c r="F14" s="371"/>
      <c r="G14" s="371"/>
      <c r="H14" s="371"/>
      <c r="I14" s="371"/>
      <c r="J14" s="371"/>
      <c r="K14" s="371"/>
      <c r="L14" s="368"/>
      <c r="M14" s="368"/>
      <c r="N14" s="368"/>
      <c r="O14" s="368"/>
      <c r="P14" s="368"/>
      <c r="Q14" s="368"/>
      <c r="R14" s="135"/>
      <c r="S14" s="378"/>
      <c r="T14" s="378"/>
      <c r="U14" s="378"/>
      <c r="V14" s="378"/>
      <c r="W14" s="378"/>
      <c r="X14" s="378"/>
      <c r="Y14" s="367"/>
      <c r="Z14" s="367"/>
      <c r="AA14" s="367"/>
      <c r="AB14" s="367"/>
      <c r="AC14" s="367"/>
      <c r="AD14" s="367"/>
      <c r="AE14" s="367"/>
      <c r="AF14" s="367"/>
      <c r="AG14" s="367"/>
      <c r="AH14" s="367"/>
      <c r="AI14" s="367"/>
      <c r="AJ14" s="367"/>
      <c r="AK14" s="136"/>
      <c r="AL14" s="137"/>
      <c r="AM14" s="137"/>
      <c r="AN14" s="137"/>
      <c r="AO14" s="137"/>
      <c r="AP14" s="137"/>
      <c r="AQ14" s="167"/>
      <c r="AR14" s="168"/>
    </row>
    <row r="15" spans="1:44" ht="13.5" customHeight="1">
      <c r="A15" s="69"/>
      <c r="B15" s="367"/>
      <c r="C15" s="367"/>
      <c r="D15" s="367"/>
      <c r="E15" s="371"/>
      <c r="F15" s="371"/>
      <c r="G15" s="371"/>
      <c r="H15" s="371"/>
      <c r="I15" s="371"/>
      <c r="J15" s="371"/>
      <c r="K15" s="371"/>
      <c r="L15" s="368"/>
      <c r="M15" s="368"/>
      <c r="N15" s="368"/>
      <c r="O15" s="368"/>
      <c r="P15" s="368"/>
      <c r="Q15" s="368"/>
      <c r="R15" s="135"/>
      <c r="S15" s="378"/>
      <c r="T15" s="378"/>
      <c r="U15" s="378"/>
      <c r="V15" s="378"/>
      <c r="W15" s="378"/>
      <c r="X15" s="378"/>
      <c r="Y15" s="367"/>
      <c r="Z15" s="367"/>
      <c r="AA15" s="367"/>
      <c r="AB15" s="367"/>
      <c r="AC15" s="367"/>
      <c r="AD15" s="367"/>
      <c r="AE15" s="367"/>
      <c r="AF15" s="367"/>
      <c r="AG15" s="367"/>
      <c r="AH15" s="367"/>
      <c r="AI15" s="367"/>
      <c r="AJ15" s="367"/>
      <c r="AK15" s="136"/>
      <c r="AL15" s="137"/>
      <c r="AM15" s="137"/>
      <c r="AN15" s="137"/>
      <c r="AO15" s="137"/>
      <c r="AP15" s="137"/>
      <c r="AQ15" s="167"/>
      <c r="AR15" s="168"/>
    </row>
    <row r="16" spans="1:44" ht="13.5" customHeight="1">
      <c r="A16" s="69"/>
      <c r="B16" s="371" t="s">
        <v>411</v>
      </c>
      <c r="C16" s="371"/>
      <c r="D16" s="371"/>
      <c r="E16" s="372">
        <f>'12ﾄｰﾅﾒﾝﾄ時間'!E16:G16</f>
        <v>0.54166666666666663</v>
      </c>
      <c r="F16" s="372"/>
      <c r="G16" s="372"/>
      <c r="H16" s="141" t="s">
        <v>313</v>
      </c>
      <c r="I16" s="373">
        <f>E16+TIME(0,35,0)</f>
        <v>0.56597222222222221</v>
      </c>
      <c r="J16" s="373"/>
      <c r="K16" s="373"/>
      <c r="L16" s="390"/>
      <c r="M16" s="390"/>
      <c r="N16" s="390"/>
      <c r="O16" s="390"/>
      <c r="P16" s="390"/>
      <c r="Q16" s="390"/>
      <c r="R16" s="391" t="s">
        <v>465</v>
      </c>
      <c r="S16" s="375"/>
      <c r="T16" s="375"/>
      <c r="U16" s="375"/>
      <c r="V16" s="375"/>
      <c r="W16" s="375"/>
      <c r="X16" s="375"/>
      <c r="Y16" s="374" t="s">
        <v>516</v>
      </c>
      <c r="Z16" s="374"/>
      <c r="AA16" s="374"/>
      <c r="AB16" s="374"/>
      <c r="AC16" s="374"/>
      <c r="AD16" s="374"/>
      <c r="AE16" s="374"/>
      <c r="AF16" s="374"/>
      <c r="AG16" s="374"/>
      <c r="AH16" s="374"/>
      <c r="AI16" s="374"/>
      <c r="AJ16" s="374"/>
      <c r="AK16" s="156" t="s">
        <v>517</v>
      </c>
      <c r="AL16" s="157"/>
      <c r="AM16" s="157"/>
      <c r="AN16" s="157"/>
      <c r="AO16" s="157"/>
      <c r="AP16" s="157"/>
      <c r="AQ16" s="157"/>
      <c r="AR16" s="158"/>
    </row>
    <row r="17" spans="1:47" ht="13.5" customHeight="1">
      <c r="A17" s="69"/>
      <c r="B17" s="371"/>
      <c r="C17" s="371"/>
      <c r="D17" s="371"/>
      <c r="E17" s="145"/>
      <c r="F17" s="150"/>
      <c r="G17" s="150"/>
      <c r="H17" s="147"/>
      <c r="I17" s="148"/>
      <c r="J17" s="148"/>
      <c r="K17" s="148"/>
      <c r="L17" s="386"/>
      <c r="M17" s="386"/>
      <c r="N17" s="386"/>
      <c r="O17" s="386"/>
      <c r="P17" s="386"/>
      <c r="Q17" s="386"/>
      <c r="R17" s="391"/>
      <c r="S17" s="369"/>
      <c r="T17" s="369"/>
      <c r="U17" s="369"/>
      <c r="V17" s="369"/>
      <c r="W17" s="369"/>
      <c r="X17" s="369"/>
      <c r="Y17" s="367"/>
      <c r="Z17" s="367"/>
      <c r="AA17" s="367"/>
      <c r="AB17" s="367"/>
      <c r="AC17" s="367"/>
      <c r="AD17" s="367"/>
      <c r="AE17" s="367"/>
      <c r="AF17" s="367"/>
      <c r="AG17" s="367"/>
      <c r="AH17" s="367"/>
      <c r="AI17" s="367"/>
      <c r="AJ17" s="367"/>
      <c r="AK17" s="149"/>
      <c r="AL17" s="150"/>
      <c r="AM17" s="150"/>
      <c r="AN17" s="150"/>
      <c r="AO17" s="150"/>
      <c r="AP17" s="150"/>
      <c r="AQ17" s="171"/>
      <c r="AR17" s="172"/>
    </row>
    <row r="18" spans="1:47" ht="13.5" customHeight="1" thickBot="1">
      <c r="A18" s="69"/>
      <c r="B18" s="399" t="s">
        <v>409</v>
      </c>
      <c r="C18" s="399"/>
      <c r="D18" s="399"/>
      <c r="E18" s="387">
        <f>'12ﾄｰﾅﾒﾝﾄ時間'!E36:G36</f>
        <v>0.57638888888888895</v>
      </c>
      <c r="F18" s="387"/>
      <c r="G18" s="387"/>
      <c r="H18" s="135" t="s">
        <v>313</v>
      </c>
      <c r="I18" s="388">
        <f>E18+TIME(0,35,0)</f>
        <v>0.60069444444444453</v>
      </c>
      <c r="J18" s="388"/>
      <c r="K18" s="388"/>
      <c r="L18" s="368"/>
      <c r="M18" s="368"/>
      <c r="N18" s="368"/>
      <c r="O18" s="368"/>
      <c r="P18" s="368"/>
      <c r="Q18" s="368"/>
      <c r="R18" s="400" t="s">
        <v>465</v>
      </c>
      <c r="S18" s="378"/>
      <c r="T18" s="378"/>
      <c r="U18" s="378"/>
      <c r="V18" s="378"/>
      <c r="W18" s="378"/>
      <c r="X18" s="378"/>
      <c r="Y18" s="374" t="s">
        <v>518</v>
      </c>
      <c r="Z18" s="374"/>
      <c r="AA18" s="374"/>
      <c r="AB18" s="374"/>
      <c r="AC18" s="374"/>
      <c r="AD18" s="374"/>
      <c r="AE18" s="374"/>
      <c r="AF18" s="374"/>
      <c r="AG18" s="374"/>
      <c r="AH18" s="374"/>
      <c r="AI18" s="374"/>
      <c r="AJ18" s="374"/>
      <c r="AK18" s="159" t="s">
        <v>519</v>
      </c>
      <c r="AL18" s="137"/>
      <c r="AM18" s="137"/>
      <c r="AN18" s="137"/>
      <c r="AO18" s="137"/>
      <c r="AP18" s="137"/>
      <c r="AQ18" s="167"/>
      <c r="AR18" s="168"/>
    </row>
    <row r="19" spans="1:47" ht="13.5" customHeight="1" thickBot="1">
      <c r="A19" s="69"/>
      <c r="B19" s="399"/>
      <c r="C19" s="399"/>
      <c r="D19" s="399"/>
      <c r="E19" s="402"/>
      <c r="F19" s="402"/>
      <c r="G19" s="402"/>
      <c r="H19" s="160"/>
      <c r="I19" s="392"/>
      <c r="J19" s="392"/>
      <c r="K19" s="392"/>
      <c r="L19" s="393"/>
      <c r="M19" s="393"/>
      <c r="N19" s="393"/>
      <c r="O19" s="393"/>
      <c r="P19" s="393"/>
      <c r="Q19" s="393"/>
      <c r="R19" s="400"/>
      <c r="S19" s="394"/>
      <c r="T19" s="394"/>
      <c r="U19" s="394"/>
      <c r="V19" s="394"/>
      <c r="W19" s="394"/>
      <c r="X19" s="394"/>
      <c r="Y19" s="406"/>
      <c r="Z19" s="406"/>
      <c r="AA19" s="406"/>
      <c r="AB19" s="406"/>
      <c r="AC19" s="406"/>
      <c r="AD19" s="406"/>
      <c r="AE19" s="406"/>
      <c r="AF19" s="406"/>
      <c r="AG19" s="406"/>
      <c r="AH19" s="406"/>
      <c r="AI19" s="406"/>
      <c r="AJ19" s="406"/>
      <c r="AK19" s="161"/>
      <c r="AL19" s="162"/>
      <c r="AM19" s="162"/>
      <c r="AN19" s="162"/>
      <c r="AO19" s="162"/>
      <c r="AP19" s="162"/>
      <c r="AQ19" s="173"/>
      <c r="AR19" s="174"/>
    </row>
    <row r="20" spans="1:47" ht="13.5" customHeight="1">
      <c r="A20" s="69"/>
      <c r="B20" s="135"/>
      <c r="C20" s="135"/>
      <c r="D20" s="135"/>
      <c r="E20" s="140"/>
      <c r="F20" s="135"/>
      <c r="G20" s="135"/>
      <c r="H20" s="135"/>
      <c r="I20" s="140"/>
      <c r="J20" s="140"/>
      <c r="K20" s="140"/>
      <c r="L20" s="135"/>
      <c r="M20" s="135"/>
      <c r="N20" s="135"/>
      <c r="O20" s="135"/>
      <c r="P20" s="135"/>
      <c r="Q20" s="135"/>
      <c r="R20" s="135"/>
      <c r="S20" s="135"/>
      <c r="T20" s="135"/>
      <c r="U20" s="135"/>
      <c r="V20" s="135"/>
      <c r="W20" s="135"/>
      <c r="X20" s="135"/>
      <c r="Y20" s="164"/>
      <c r="Z20" s="164"/>
      <c r="AA20" s="164"/>
      <c r="AB20" s="164"/>
      <c r="AC20" s="164"/>
      <c r="AD20" s="164"/>
      <c r="AE20" s="164"/>
      <c r="AF20" s="164"/>
      <c r="AG20" s="164"/>
      <c r="AH20" s="164"/>
      <c r="AI20" s="164"/>
      <c r="AJ20" s="164"/>
      <c r="AK20" s="137"/>
      <c r="AL20" s="137"/>
      <c r="AM20" s="137"/>
      <c r="AN20" s="137"/>
      <c r="AO20" s="137"/>
      <c r="AP20" s="137"/>
      <c r="AQ20" s="167"/>
      <c r="AR20" s="167"/>
    </row>
    <row r="22" spans="1:47" ht="18" thickBot="1">
      <c r="B22" s="364" t="str">
        <f>B4</f>
        <v>３位パートのトーナメント戦</v>
      </c>
      <c r="C22" s="364"/>
      <c r="D22" s="364"/>
      <c r="E22" s="364"/>
      <c r="F22" s="364"/>
      <c r="G22" s="364"/>
      <c r="H22" s="364"/>
      <c r="I22" s="364"/>
      <c r="J22" s="364"/>
      <c r="K22" s="364"/>
      <c r="L22" s="364"/>
      <c r="M22" s="364"/>
      <c r="N22" s="364"/>
      <c r="O22" s="364"/>
      <c r="P22" s="364"/>
      <c r="Q22" s="407" t="str">
        <f>Q4</f>
        <v>海浜多目的広場</v>
      </c>
      <c r="R22" s="407"/>
      <c r="S22" s="407"/>
      <c r="T22" s="407"/>
      <c r="U22" s="407"/>
      <c r="V22" s="407"/>
      <c r="W22" s="407"/>
      <c r="X22" s="407"/>
      <c r="Y22" s="407"/>
      <c r="Z22" s="175"/>
      <c r="AA22" s="175"/>
      <c r="AB22" s="175"/>
      <c r="AC22" s="175"/>
      <c r="AD22" s="175"/>
      <c r="AE22" s="175"/>
      <c r="AF22" s="175"/>
      <c r="AG22" s="245" t="s">
        <v>520</v>
      </c>
      <c r="AH22" s="245"/>
      <c r="AI22" s="245"/>
      <c r="AJ22" s="245"/>
      <c r="AK22" s="245"/>
    </row>
    <row r="23" spans="1:47" ht="18.75" customHeight="1" thickBot="1">
      <c r="B23" s="273" t="s">
        <v>309</v>
      </c>
      <c r="C23" s="273"/>
      <c r="D23" s="273"/>
      <c r="E23" s="270" t="s">
        <v>310</v>
      </c>
      <c r="F23" s="270"/>
      <c r="G23" s="270"/>
      <c r="H23" s="270"/>
      <c r="I23" s="270"/>
      <c r="J23" s="270"/>
      <c r="K23" s="270"/>
      <c r="L23" s="273" t="s">
        <v>461</v>
      </c>
      <c r="M23" s="273"/>
      <c r="N23" s="273"/>
      <c r="O23" s="273"/>
      <c r="P23" s="273"/>
      <c r="Q23" s="273"/>
      <c r="R23" s="273"/>
      <c r="S23" s="273"/>
      <c r="T23" s="273"/>
      <c r="U23" s="273"/>
      <c r="V23" s="273"/>
      <c r="W23" s="273"/>
      <c r="X23" s="273"/>
      <c r="Y23" s="273" t="s">
        <v>462</v>
      </c>
      <c r="Z23" s="273"/>
      <c r="AA23" s="273"/>
      <c r="AB23" s="273"/>
      <c r="AC23" s="273"/>
      <c r="AD23" s="273"/>
      <c r="AE23" s="273"/>
      <c r="AF23" s="273"/>
      <c r="AG23" s="273"/>
      <c r="AH23" s="273"/>
      <c r="AI23" s="273"/>
      <c r="AJ23" s="273"/>
      <c r="AK23" s="332" t="s">
        <v>463</v>
      </c>
      <c r="AL23" s="332"/>
      <c r="AM23" s="332"/>
      <c r="AN23" s="332"/>
      <c r="AO23" s="332"/>
      <c r="AP23" s="332"/>
      <c r="AQ23" s="332"/>
      <c r="AR23" s="332"/>
    </row>
    <row r="24" spans="1:47" ht="13.5" customHeight="1" thickBot="1">
      <c r="B24" s="379" t="s">
        <v>418</v>
      </c>
      <c r="C24" s="379"/>
      <c r="D24" s="379"/>
      <c r="E24" s="380">
        <f>E6</f>
        <v>0.375</v>
      </c>
      <c r="F24" s="380"/>
      <c r="G24" s="380"/>
      <c r="H24" s="135" t="s">
        <v>313</v>
      </c>
      <c r="I24" s="381">
        <f>E24+TIME(0,35,0)</f>
        <v>0.39930555555555558</v>
      </c>
      <c r="J24" s="381"/>
      <c r="K24" s="381"/>
      <c r="L24" s="368" t="str">
        <f>[2]ﾌﾞﾛｯｸ別順位!D13</f>
        <v>Ｃﾌﾞﾛｯｸ-３位</v>
      </c>
      <c r="M24" s="368"/>
      <c r="N24" s="368"/>
      <c r="O24" s="368"/>
      <c r="P24" s="368"/>
      <c r="Q24" s="368"/>
      <c r="R24" s="384" t="s">
        <v>465</v>
      </c>
      <c r="S24" s="378" t="str">
        <f>[2]ﾌﾞﾛｯｸ別順位!D29</f>
        <v>Ｇﾌﾞﾛｯｸ-３位</v>
      </c>
      <c r="T24" s="378"/>
      <c r="U24" s="378"/>
      <c r="V24" s="378"/>
      <c r="W24" s="378"/>
      <c r="X24" s="378"/>
      <c r="Y24" s="367" t="s">
        <v>521</v>
      </c>
      <c r="Z24" s="367"/>
      <c r="AA24" s="367"/>
      <c r="AB24" s="367"/>
      <c r="AC24" s="367"/>
      <c r="AD24" s="367"/>
      <c r="AE24" s="367"/>
      <c r="AF24" s="367"/>
      <c r="AG24" s="367"/>
      <c r="AH24" s="367"/>
      <c r="AI24" s="367"/>
      <c r="AJ24" s="367"/>
      <c r="AK24" s="136"/>
      <c r="AL24" s="137"/>
      <c r="AM24" s="137"/>
      <c r="AN24" s="137"/>
      <c r="AO24" s="137"/>
      <c r="AP24" s="137"/>
      <c r="AQ24" s="167"/>
      <c r="AR24" s="168"/>
      <c r="AU24" s="166"/>
    </row>
    <row r="25" spans="1:47" ht="13.5" customHeight="1">
      <c r="B25" s="379"/>
      <c r="C25" s="379"/>
      <c r="D25" s="379"/>
      <c r="E25" s="139"/>
      <c r="F25" s="137"/>
      <c r="G25" s="137"/>
      <c r="H25" s="135"/>
      <c r="I25" s="140"/>
      <c r="J25" s="140"/>
      <c r="K25" s="140"/>
      <c r="L25" s="368"/>
      <c r="M25" s="368"/>
      <c r="N25" s="368"/>
      <c r="O25" s="368"/>
      <c r="P25" s="368"/>
      <c r="Q25" s="368"/>
      <c r="R25" s="384"/>
      <c r="S25" s="378"/>
      <c r="T25" s="378"/>
      <c r="U25" s="378"/>
      <c r="V25" s="378"/>
      <c r="W25" s="378"/>
      <c r="X25" s="378"/>
      <c r="Y25" s="370"/>
      <c r="Z25" s="370"/>
      <c r="AA25" s="370"/>
      <c r="AB25" s="370"/>
      <c r="AC25" s="370"/>
      <c r="AD25" s="370"/>
      <c r="AE25" s="370"/>
      <c r="AF25" s="370"/>
      <c r="AG25" s="370"/>
      <c r="AH25" s="370"/>
      <c r="AI25" s="370"/>
      <c r="AJ25" s="370"/>
      <c r="AK25" s="136"/>
      <c r="AL25" s="137"/>
      <c r="AM25" s="137"/>
      <c r="AN25" s="137"/>
      <c r="AO25" s="137"/>
      <c r="AP25" s="137"/>
      <c r="AQ25" s="167"/>
      <c r="AR25" s="168"/>
      <c r="AU25" s="135"/>
    </row>
    <row r="26" spans="1:47" ht="13.5" customHeight="1">
      <c r="B26" s="371" t="s">
        <v>420</v>
      </c>
      <c r="C26" s="371"/>
      <c r="D26" s="371"/>
      <c r="E26" s="372">
        <f>E8</f>
        <v>0.40972222222222227</v>
      </c>
      <c r="F26" s="372"/>
      <c r="G26" s="372"/>
      <c r="H26" s="141" t="s">
        <v>313</v>
      </c>
      <c r="I26" s="373">
        <f>E26+TIME(0,35,0)</f>
        <v>0.43402777777777785</v>
      </c>
      <c r="J26" s="373"/>
      <c r="K26" s="373"/>
      <c r="L26" s="390" t="str">
        <f>[2]ﾌﾞﾛｯｸ別順位!D17</f>
        <v>Ｄﾌﾞﾛｯｸ-３位</v>
      </c>
      <c r="M26" s="390"/>
      <c r="N26" s="390"/>
      <c r="O26" s="390"/>
      <c r="P26" s="390"/>
      <c r="Q26" s="390"/>
      <c r="R26" s="376" t="s">
        <v>465</v>
      </c>
      <c r="S26" s="375" t="str">
        <f>[2]ﾌﾞﾛｯｸ別順位!D33</f>
        <v>Ｈﾌﾞﾛｯｸ-３位</v>
      </c>
      <c r="T26" s="375"/>
      <c r="U26" s="375"/>
      <c r="V26" s="375"/>
      <c r="W26" s="375"/>
      <c r="X26" s="375"/>
      <c r="Y26" s="367" t="s">
        <v>522</v>
      </c>
      <c r="Z26" s="367"/>
      <c r="AA26" s="367"/>
      <c r="AB26" s="367"/>
      <c r="AC26" s="367"/>
      <c r="AD26" s="367"/>
      <c r="AE26" s="367"/>
      <c r="AF26" s="367"/>
      <c r="AG26" s="367"/>
      <c r="AH26" s="367"/>
      <c r="AI26" s="367"/>
      <c r="AJ26" s="367"/>
      <c r="AK26" s="142"/>
      <c r="AL26" s="143"/>
      <c r="AM26" s="143"/>
      <c r="AN26" s="143"/>
      <c r="AO26" s="143"/>
      <c r="AP26" s="143"/>
      <c r="AQ26" s="169"/>
      <c r="AR26" s="170"/>
      <c r="AU26" s="166"/>
    </row>
    <row r="27" spans="1:47" ht="13.5" customHeight="1">
      <c r="B27" s="371"/>
      <c r="C27" s="371"/>
      <c r="D27" s="371"/>
      <c r="E27" s="145"/>
      <c r="F27" s="146"/>
      <c r="G27" s="146"/>
      <c r="H27" s="147"/>
      <c r="I27" s="148"/>
      <c r="J27" s="148"/>
      <c r="K27" s="148"/>
      <c r="L27" s="386"/>
      <c r="M27" s="386"/>
      <c r="N27" s="386"/>
      <c r="O27" s="386"/>
      <c r="P27" s="386"/>
      <c r="Q27" s="386"/>
      <c r="R27" s="376"/>
      <c r="S27" s="369"/>
      <c r="T27" s="369"/>
      <c r="U27" s="369"/>
      <c r="V27" s="369"/>
      <c r="W27" s="369"/>
      <c r="X27" s="369"/>
      <c r="Y27" s="367"/>
      <c r="Z27" s="367"/>
      <c r="AA27" s="367"/>
      <c r="AB27" s="367"/>
      <c r="AC27" s="367"/>
      <c r="AD27" s="367"/>
      <c r="AE27" s="367"/>
      <c r="AF27" s="367"/>
      <c r="AG27" s="367"/>
      <c r="AH27" s="367"/>
      <c r="AI27" s="367"/>
      <c r="AJ27" s="367"/>
      <c r="AK27" s="149"/>
      <c r="AL27" s="150"/>
      <c r="AM27" s="150"/>
      <c r="AN27" s="150"/>
      <c r="AO27" s="150"/>
      <c r="AP27" s="150"/>
      <c r="AQ27" s="171"/>
      <c r="AR27" s="172"/>
      <c r="AU27" s="166"/>
    </row>
    <row r="28" spans="1:47" ht="13.5" customHeight="1">
      <c r="A28" s="69"/>
      <c r="B28" s="371" t="s">
        <v>427</v>
      </c>
      <c r="C28" s="371"/>
      <c r="D28" s="371"/>
      <c r="E28" s="387">
        <f>E10</f>
        <v>0.44444444444444442</v>
      </c>
      <c r="F28" s="387"/>
      <c r="G28" s="387"/>
      <c r="H28" s="135" t="s">
        <v>313</v>
      </c>
      <c r="I28" s="388">
        <f>E28+TIME(0,35,0)</f>
        <v>0.46875</v>
      </c>
      <c r="J28" s="388"/>
      <c r="K28" s="388"/>
      <c r="L28" s="368"/>
      <c r="M28" s="368"/>
      <c r="N28" s="368"/>
      <c r="O28" s="368"/>
      <c r="P28" s="368"/>
      <c r="Q28" s="368"/>
      <c r="R28" s="391" t="s">
        <v>465</v>
      </c>
      <c r="S28" s="378"/>
      <c r="T28" s="378"/>
      <c r="U28" s="378"/>
      <c r="V28" s="378"/>
      <c r="W28" s="378"/>
      <c r="X28" s="378"/>
      <c r="Y28" s="374" t="s">
        <v>523</v>
      </c>
      <c r="Z28" s="374"/>
      <c r="AA28" s="374"/>
      <c r="AB28" s="374"/>
      <c r="AC28" s="374"/>
      <c r="AD28" s="374"/>
      <c r="AE28" s="374"/>
      <c r="AF28" s="374"/>
      <c r="AG28" s="374"/>
      <c r="AH28" s="374"/>
      <c r="AI28" s="374"/>
      <c r="AJ28" s="374"/>
      <c r="AK28" s="136"/>
      <c r="AL28" s="137"/>
      <c r="AM28" s="137"/>
      <c r="AN28" s="137"/>
      <c r="AO28" s="137"/>
      <c r="AP28" s="137"/>
      <c r="AQ28" s="167"/>
      <c r="AR28" s="168"/>
      <c r="AU28" s="135"/>
    </row>
    <row r="29" spans="1:47" ht="13.5" customHeight="1">
      <c r="A29" s="69"/>
      <c r="B29" s="371"/>
      <c r="C29" s="371"/>
      <c r="D29" s="371"/>
      <c r="E29" s="139"/>
      <c r="F29" s="154"/>
      <c r="G29" s="154"/>
      <c r="H29" s="135"/>
      <c r="I29" s="140"/>
      <c r="J29" s="140"/>
      <c r="K29" s="140"/>
      <c r="L29" s="368"/>
      <c r="M29" s="368"/>
      <c r="N29" s="368"/>
      <c r="O29" s="368"/>
      <c r="P29" s="368"/>
      <c r="Q29" s="368"/>
      <c r="R29" s="391"/>
      <c r="S29" s="378"/>
      <c r="T29" s="378"/>
      <c r="U29" s="378"/>
      <c r="V29" s="378"/>
      <c r="W29" s="378"/>
      <c r="X29" s="378"/>
      <c r="Y29" s="367"/>
      <c r="Z29" s="367"/>
      <c r="AA29" s="367"/>
      <c r="AB29" s="367"/>
      <c r="AC29" s="367"/>
      <c r="AD29" s="367"/>
      <c r="AE29" s="367"/>
      <c r="AF29" s="367"/>
      <c r="AG29" s="367"/>
      <c r="AH29" s="367"/>
      <c r="AI29" s="367"/>
      <c r="AJ29" s="367"/>
      <c r="AK29" s="136"/>
      <c r="AL29" s="137"/>
      <c r="AM29" s="137"/>
      <c r="AN29" s="137"/>
      <c r="AO29" s="137"/>
      <c r="AP29" s="137"/>
      <c r="AQ29" s="167"/>
      <c r="AR29" s="168"/>
      <c r="AU29" s="166"/>
    </row>
    <row r="30" spans="1:47" ht="13.5" customHeight="1">
      <c r="A30" s="69"/>
      <c r="B30" s="371" t="s">
        <v>429</v>
      </c>
      <c r="C30" s="371"/>
      <c r="D30" s="371"/>
      <c r="E30" s="372">
        <f>E12</f>
        <v>0.47916666666666669</v>
      </c>
      <c r="F30" s="372"/>
      <c r="G30" s="372"/>
      <c r="H30" s="141" t="s">
        <v>313</v>
      </c>
      <c r="I30" s="373">
        <f>E30+TIME(0,35,0)</f>
        <v>0.50347222222222221</v>
      </c>
      <c r="J30" s="373"/>
      <c r="K30" s="373"/>
      <c r="L30" s="390"/>
      <c r="M30" s="390"/>
      <c r="N30" s="390"/>
      <c r="O30" s="390"/>
      <c r="P30" s="390"/>
      <c r="Q30" s="390"/>
      <c r="R30" s="391" t="s">
        <v>465</v>
      </c>
      <c r="S30" s="375"/>
      <c r="T30" s="375"/>
      <c r="U30" s="375"/>
      <c r="V30" s="375"/>
      <c r="W30" s="375"/>
      <c r="X30" s="375"/>
      <c r="Y30" s="374" t="s">
        <v>524</v>
      </c>
      <c r="Z30" s="374"/>
      <c r="AA30" s="374"/>
      <c r="AB30" s="374"/>
      <c r="AC30" s="374"/>
      <c r="AD30" s="374"/>
      <c r="AE30" s="374"/>
      <c r="AF30" s="374"/>
      <c r="AG30" s="374"/>
      <c r="AH30" s="374"/>
      <c r="AI30" s="374"/>
      <c r="AJ30" s="374"/>
      <c r="AK30" s="142"/>
      <c r="AL30" s="143"/>
      <c r="AM30" s="143"/>
      <c r="AN30" s="143"/>
      <c r="AO30" s="143"/>
      <c r="AP30" s="143"/>
      <c r="AQ30" s="169"/>
      <c r="AR30" s="170"/>
    </row>
    <row r="31" spans="1:47" ht="13.5" customHeight="1">
      <c r="A31" s="69"/>
      <c r="B31" s="371"/>
      <c r="C31" s="371"/>
      <c r="D31" s="371"/>
      <c r="E31" s="155"/>
      <c r="F31" s="147"/>
      <c r="G31" s="147"/>
      <c r="H31" s="147"/>
      <c r="I31" s="147"/>
      <c r="J31" s="147"/>
      <c r="K31" s="147"/>
      <c r="L31" s="386"/>
      <c r="M31" s="386"/>
      <c r="N31" s="386"/>
      <c r="O31" s="386"/>
      <c r="P31" s="386"/>
      <c r="Q31" s="386"/>
      <c r="R31" s="391"/>
      <c r="S31" s="369"/>
      <c r="T31" s="369"/>
      <c r="U31" s="369"/>
      <c r="V31" s="369"/>
      <c r="W31" s="369"/>
      <c r="X31" s="369"/>
      <c r="Y31" s="370"/>
      <c r="Z31" s="370"/>
      <c r="AA31" s="370"/>
      <c r="AB31" s="370"/>
      <c r="AC31" s="370"/>
      <c r="AD31" s="370"/>
      <c r="AE31" s="370"/>
      <c r="AF31" s="370"/>
      <c r="AG31" s="370"/>
      <c r="AH31" s="370"/>
      <c r="AI31" s="370"/>
      <c r="AJ31" s="370"/>
      <c r="AK31" s="149"/>
      <c r="AL31" s="150"/>
      <c r="AM31" s="150"/>
      <c r="AN31" s="150"/>
      <c r="AO31" s="150"/>
      <c r="AP31" s="150"/>
      <c r="AQ31" s="171"/>
      <c r="AR31" s="172"/>
    </row>
    <row r="32" spans="1:47" ht="13.5" customHeight="1">
      <c r="A32" s="69"/>
      <c r="B32" s="367"/>
      <c r="C32" s="367"/>
      <c r="D32" s="367"/>
      <c r="E32" s="371" t="s">
        <v>319</v>
      </c>
      <c r="F32" s="371"/>
      <c r="G32" s="371"/>
      <c r="H32" s="371"/>
      <c r="I32" s="371"/>
      <c r="J32" s="371"/>
      <c r="K32" s="371"/>
      <c r="L32" s="368"/>
      <c r="M32" s="368"/>
      <c r="N32" s="368"/>
      <c r="O32" s="368"/>
      <c r="P32" s="368"/>
      <c r="Q32" s="368"/>
      <c r="R32" s="135"/>
      <c r="S32" s="378"/>
      <c r="T32" s="378"/>
      <c r="U32" s="378"/>
      <c r="V32" s="378"/>
      <c r="W32" s="378"/>
      <c r="X32" s="378"/>
      <c r="Y32" s="367"/>
      <c r="Z32" s="367"/>
      <c r="AA32" s="367"/>
      <c r="AB32" s="367"/>
      <c r="AC32" s="367"/>
      <c r="AD32" s="367"/>
      <c r="AE32" s="367"/>
      <c r="AF32" s="367"/>
      <c r="AG32" s="367"/>
      <c r="AH32" s="367"/>
      <c r="AI32" s="367"/>
      <c r="AJ32" s="367"/>
      <c r="AK32" s="136"/>
      <c r="AL32" s="137"/>
      <c r="AM32" s="137"/>
      <c r="AN32" s="137"/>
      <c r="AO32" s="137"/>
      <c r="AP32" s="137"/>
      <c r="AQ32" s="167"/>
      <c r="AR32" s="168"/>
    </row>
    <row r="33" spans="1:47" ht="13.5" customHeight="1">
      <c r="A33" s="69"/>
      <c r="B33" s="367"/>
      <c r="C33" s="367"/>
      <c r="D33" s="367"/>
      <c r="E33" s="371"/>
      <c r="F33" s="371"/>
      <c r="G33" s="371"/>
      <c r="H33" s="371"/>
      <c r="I33" s="371"/>
      <c r="J33" s="371"/>
      <c r="K33" s="371"/>
      <c r="L33" s="368"/>
      <c r="M33" s="368"/>
      <c r="N33" s="368"/>
      <c r="O33" s="368"/>
      <c r="P33" s="368"/>
      <c r="Q33" s="368"/>
      <c r="R33" s="147"/>
      <c r="S33" s="378"/>
      <c r="T33" s="378"/>
      <c r="U33" s="378"/>
      <c r="V33" s="378"/>
      <c r="W33" s="378"/>
      <c r="X33" s="378"/>
      <c r="Y33" s="367"/>
      <c r="Z33" s="367"/>
      <c r="AA33" s="367"/>
      <c r="AB33" s="367"/>
      <c r="AC33" s="367"/>
      <c r="AD33" s="367"/>
      <c r="AE33" s="367"/>
      <c r="AF33" s="367"/>
      <c r="AG33" s="367"/>
      <c r="AH33" s="367"/>
      <c r="AI33" s="367"/>
      <c r="AJ33" s="367"/>
      <c r="AK33" s="136"/>
      <c r="AL33" s="137"/>
      <c r="AM33" s="137"/>
      <c r="AN33" s="137"/>
      <c r="AO33" s="137"/>
      <c r="AP33" s="137"/>
      <c r="AQ33" s="167"/>
      <c r="AR33" s="168"/>
    </row>
    <row r="34" spans="1:47" ht="13.5" customHeight="1">
      <c r="A34" s="69"/>
      <c r="B34" s="371" t="s">
        <v>430</v>
      </c>
      <c r="C34" s="371"/>
      <c r="D34" s="371"/>
      <c r="E34" s="372">
        <f>E16</f>
        <v>0.54166666666666663</v>
      </c>
      <c r="F34" s="372"/>
      <c r="G34" s="372"/>
      <c r="H34" s="141" t="s">
        <v>313</v>
      </c>
      <c r="I34" s="373">
        <f>E34+TIME(0,35,0)</f>
        <v>0.56597222222222221</v>
      </c>
      <c r="J34" s="373"/>
      <c r="K34" s="373"/>
      <c r="L34" s="390"/>
      <c r="M34" s="390"/>
      <c r="N34" s="390"/>
      <c r="O34" s="390"/>
      <c r="P34" s="390"/>
      <c r="Q34" s="390"/>
      <c r="R34" s="389" t="s">
        <v>465</v>
      </c>
      <c r="S34" s="375"/>
      <c r="T34" s="375"/>
      <c r="U34" s="375"/>
      <c r="V34" s="375"/>
      <c r="W34" s="375"/>
      <c r="X34" s="375"/>
      <c r="Y34" s="374" t="s">
        <v>525</v>
      </c>
      <c r="Z34" s="374"/>
      <c r="AA34" s="374"/>
      <c r="AB34" s="374"/>
      <c r="AC34" s="374"/>
      <c r="AD34" s="374"/>
      <c r="AE34" s="374"/>
      <c r="AF34" s="374"/>
      <c r="AG34" s="374"/>
      <c r="AH34" s="374"/>
      <c r="AI34" s="374"/>
      <c r="AJ34" s="374"/>
      <c r="AK34" s="156"/>
      <c r="AL34" s="157"/>
      <c r="AM34" s="157"/>
      <c r="AN34" s="157"/>
      <c r="AO34" s="157"/>
      <c r="AP34" s="157"/>
      <c r="AQ34" s="157"/>
      <c r="AR34" s="158"/>
    </row>
    <row r="35" spans="1:47" ht="13.5" customHeight="1">
      <c r="A35" s="69"/>
      <c r="B35" s="371"/>
      <c r="C35" s="371"/>
      <c r="D35" s="371"/>
      <c r="E35" s="145"/>
      <c r="F35" s="150"/>
      <c r="G35" s="150"/>
      <c r="H35" s="147"/>
      <c r="I35" s="148"/>
      <c r="J35" s="148"/>
      <c r="K35" s="148"/>
      <c r="L35" s="386"/>
      <c r="M35" s="386"/>
      <c r="N35" s="386"/>
      <c r="O35" s="386"/>
      <c r="P35" s="386"/>
      <c r="Q35" s="386"/>
      <c r="R35" s="389"/>
      <c r="S35" s="369"/>
      <c r="T35" s="369"/>
      <c r="U35" s="369"/>
      <c r="V35" s="369"/>
      <c r="W35" s="369"/>
      <c r="X35" s="369"/>
      <c r="Y35" s="367"/>
      <c r="Z35" s="367"/>
      <c r="AA35" s="367"/>
      <c r="AB35" s="367"/>
      <c r="AC35" s="367"/>
      <c r="AD35" s="367"/>
      <c r="AE35" s="367"/>
      <c r="AF35" s="367"/>
      <c r="AG35" s="367"/>
      <c r="AH35" s="367"/>
      <c r="AI35" s="367"/>
      <c r="AJ35" s="367"/>
      <c r="AK35" s="149"/>
      <c r="AL35" s="150"/>
      <c r="AM35" s="150"/>
      <c r="AN35" s="150"/>
      <c r="AO35" s="150"/>
      <c r="AP35" s="150"/>
      <c r="AQ35" s="171"/>
      <c r="AR35" s="172"/>
    </row>
    <row r="36" spans="1:47" ht="13.5" customHeight="1" thickBot="1">
      <c r="A36" s="69"/>
      <c r="B36" s="399" t="s">
        <v>432</v>
      </c>
      <c r="C36" s="399"/>
      <c r="D36" s="399"/>
      <c r="E36" s="387">
        <f>E18</f>
        <v>0.57638888888888895</v>
      </c>
      <c r="F36" s="387"/>
      <c r="G36" s="387"/>
      <c r="H36" s="135" t="s">
        <v>313</v>
      </c>
      <c r="I36" s="388">
        <f>E36+TIME(0,35,0)</f>
        <v>0.60069444444444453</v>
      </c>
      <c r="J36" s="388"/>
      <c r="K36" s="388"/>
      <c r="L36" s="368"/>
      <c r="M36" s="368"/>
      <c r="N36" s="368"/>
      <c r="O36" s="368"/>
      <c r="P36" s="368"/>
      <c r="Q36" s="368"/>
      <c r="R36" s="400" t="s">
        <v>465</v>
      </c>
      <c r="S36" s="378"/>
      <c r="T36" s="378"/>
      <c r="U36" s="378"/>
      <c r="V36" s="378"/>
      <c r="W36" s="378"/>
      <c r="X36" s="378"/>
      <c r="Y36" s="374" t="s">
        <v>526</v>
      </c>
      <c r="Z36" s="374"/>
      <c r="AA36" s="374"/>
      <c r="AB36" s="374"/>
      <c r="AC36" s="374"/>
      <c r="AD36" s="374"/>
      <c r="AE36" s="374"/>
      <c r="AF36" s="374"/>
      <c r="AG36" s="374"/>
      <c r="AH36" s="374"/>
      <c r="AI36" s="374"/>
      <c r="AJ36" s="374"/>
      <c r="AK36" s="156"/>
      <c r="AL36" s="137"/>
      <c r="AM36" s="137"/>
      <c r="AN36" s="137"/>
      <c r="AO36" s="137"/>
      <c r="AP36" s="137"/>
      <c r="AQ36" s="167"/>
      <c r="AR36" s="168"/>
    </row>
    <row r="37" spans="1:47" ht="13.5" customHeight="1" thickBot="1">
      <c r="A37" s="69"/>
      <c r="B37" s="399"/>
      <c r="C37" s="399"/>
      <c r="D37" s="399"/>
      <c r="E37" s="405"/>
      <c r="F37" s="405"/>
      <c r="G37" s="405"/>
      <c r="H37" s="160"/>
      <c r="I37" s="392"/>
      <c r="J37" s="392"/>
      <c r="K37" s="392"/>
      <c r="L37" s="393"/>
      <c r="M37" s="393"/>
      <c r="N37" s="393"/>
      <c r="O37" s="393"/>
      <c r="P37" s="393"/>
      <c r="Q37" s="393"/>
      <c r="R37" s="400"/>
      <c r="S37" s="394"/>
      <c r="T37" s="394"/>
      <c r="U37" s="394"/>
      <c r="V37" s="394"/>
      <c r="W37" s="394"/>
      <c r="X37" s="394"/>
      <c r="Y37" s="406"/>
      <c r="Z37" s="406"/>
      <c r="AA37" s="406"/>
      <c r="AB37" s="406"/>
      <c r="AC37" s="406"/>
      <c r="AD37" s="406"/>
      <c r="AE37" s="406"/>
      <c r="AF37" s="406"/>
      <c r="AG37" s="406"/>
      <c r="AH37" s="406"/>
      <c r="AI37" s="406"/>
      <c r="AJ37" s="406"/>
      <c r="AK37" s="161"/>
      <c r="AL37" s="162"/>
      <c r="AM37" s="162"/>
      <c r="AN37" s="162"/>
      <c r="AO37" s="162"/>
      <c r="AP37" s="162"/>
      <c r="AQ37" s="173"/>
      <c r="AR37" s="174"/>
    </row>
    <row r="38" spans="1:47" ht="13.5" customHeight="1">
      <c r="A38" s="69"/>
      <c r="B38" s="135"/>
      <c r="C38" s="135"/>
      <c r="D38" s="135"/>
      <c r="E38" s="154"/>
      <c r="F38" s="137"/>
      <c r="G38" s="137"/>
      <c r="H38" s="135"/>
      <c r="I38" s="140"/>
      <c r="J38" s="140"/>
      <c r="K38" s="140"/>
      <c r="L38" s="135"/>
      <c r="M38" s="135"/>
      <c r="N38" s="135"/>
      <c r="O38" s="135"/>
      <c r="P38" s="135"/>
      <c r="Q38" s="135"/>
      <c r="R38" s="135"/>
      <c r="S38" s="135"/>
      <c r="T38" s="135"/>
      <c r="U38" s="135"/>
      <c r="V38" s="135"/>
      <c r="W38" s="135"/>
      <c r="X38" s="135"/>
      <c r="Y38" s="164"/>
      <c r="Z38" s="164"/>
      <c r="AA38" s="164"/>
      <c r="AB38" s="164"/>
      <c r="AC38" s="164"/>
      <c r="AD38" s="164"/>
      <c r="AE38" s="164"/>
      <c r="AF38" s="164"/>
      <c r="AG38" s="164"/>
      <c r="AH38" s="164"/>
      <c r="AI38" s="164"/>
      <c r="AJ38" s="164"/>
      <c r="AK38" s="137"/>
      <c r="AL38" s="137"/>
      <c r="AM38" s="137"/>
      <c r="AN38" s="137"/>
      <c r="AO38" s="137"/>
      <c r="AP38" s="137"/>
      <c r="AQ38" s="167"/>
      <c r="AR38" s="167"/>
    </row>
    <row r="40" spans="1:47" ht="18" thickBot="1">
      <c r="B40" s="364" t="s">
        <v>527</v>
      </c>
      <c r="C40" s="364"/>
      <c r="D40" s="364"/>
      <c r="E40" s="364"/>
      <c r="F40" s="364"/>
      <c r="G40" s="364"/>
      <c r="H40" s="364"/>
      <c r="I40" s="364"/>
      <c r="J40" s="364"/>
      <c r="K40" s="364"/>
      <c r="L40" s="364"/>
      <c r="M40" s="364"/>
      <c r="N40" s="364"/>
      <c r="O40" s="364"/>
      <c r="P40" s="364"/>
      <c r="Q40" s="407" t="str">
        <f>[1]予選②!J27</f>
        <v>海浜サッカー場</v>
      </c>
      <c r="R40" s="407"/>
      <c r="S40" s="407"/>
      <c r="T40" s="407"/>
      <c r="U40" s="407"/>
      <c r="V40" s="407"/>
      <c r="W40" s="407"/>
      <c r="X40" s="407"/>
      <c r="Y40" s="407"/>
      <c r="Z40" s="175"/>
      <c r="AA40" s="175"/>
      <c r="AB40" s="175"/>
      <c r="AC40" s="175"/>
      <c r="AD40" s="175"/>
      <c r="AE40" s="175"/>
      <c r="AF40" s="175"/>
      <c r="AG40" s="245" t="s">
        <v>528</v>
      </c>
      <c r="AH40" s="245"/>
      <c r="AI40" s="245"/>
      <c r="AJ40" s="245"/>
      <c r="AK40" s="245"/>
    </row>
    <row r="41" spans="1:47" ht="18.75" customHeight="1" thickBot="1">
      <c r="B41" s="273" t="s">
        <v>309</v>
      </c>
      <c r="C41" s="273"/>
      <c r="D41" s="273"/>
      <c r="E41" s="270" t="s">
        <v>310</v>
      </c>
      <c r="F41" s="270"/>
      <c r="G41" s="270"/>
      <c r="H41" s="270"/>
      <c r="I41" s="270"/>
      <c r="J41" s="270"/>
      <c r="K41" s="270"/>
      <c r="L41" s="273" t="s">
        <v>461</v>
      </c>
      <c r="M41" s="273"/>
      <c r="N41" s="273"/>
      <c r="O41" s="273"/>
      <c r="P41" s="273"/>
      <c r="Q41" s="273"/>
      <c r="R41" s="273"/>
      <c r="S41" s="273"/>
      <c r="T41" s="273"/>
      <c r="U41" s="273"/>
      <c r="V41" s="273"/>
      <c r="W41" s="273"/>
      <c r="X41" s="273"/>
      <c r="Y41" s="273" t="s">
        <v>462</v>
      </c>
      <c r="Z41" s="273"/>
      <c r="AA41" s="273"/>
      <c r="AB41" s="273"/>
      <c r="AC41" s="273"/>
      <c r="AD41" s="273"/>
      <c r="AE41" s="273"/>
      <c r="AF41" s="273"/>
      <c r="AG41" s="273"/>
      <c r="AH41" s="273"/>
      <c r="AI41" s="273"/>
      <c r="AJ41" s="273"/>
      <c r="AK41" s="332" t="s">
        <v>463</v>
      </c>
      <c r="AL41" s="332"/>
      <c r="AM41" s="332"/>
      <c r="AN41" s="332"/>
      <c r="AO41" s="332"/>
      <c r="AP41" s="332"/>
      <c r="AQ41" s="332"/>
      <c r="AR41" s="332"/>
    </row>
    <row r="42" spans="1:47" ht="13.5" customHeight="1" thickBot="1">
      <c r="B42" s="379" t="s">
        <v>442</v>
      </c>
      <c r="C42" s="379"/>
      <c r="D42" s="379"/>
      <c r="E42" s="380">
        <f>E24</f>
        <v>0.375</v>
      </c>
      <c r="F42" s="380"/>
      <c r="G42" s="380"/>
      <c r="H42" s="135" t="s">
        <v>313</v>
      </c>
      <c r="I42" s="381">
        <f>E42+TIME(0,35,0)</f>
        <v>0.39930555555555558</v>
      </c>
      <c r="J42" s="381"/>
      <c r="K42" s="381"/>
      <c r="L42" s="382" t="str">
        <f>[2]ﾌﾞﾛｯｸ別順位!D6</f>
        <v>Ａﾌﾞﾛｯｸ-４位</v>
      </c>
      <c r="M42" s="382"/>
      <c r="N42" s="382"/>
      <c r="O42" s="382"/>
      <c r="P42" s="382"/>
      <c r="Q42" s="382"/>
      <c r="R42" s="383" t="s">
        <v>465</v>
      </c>
      <c r="S42" s="408" t="str">
        <f>[2]ﾌﾞﾛｯｸ別順位!D22</f>
        <v>Ｅﾌﾞﾛｯｸ-４位</v>
      </c>
      <c r="T42" s="408"/>
      <c r="U42" s="408"/>
      <c r="V42" s="408"/>
      <c r="W42" s="408"/>
      <c r="X42" s="408"/>
      <c r="Y42" s="367" t="s">
        <v>529</v>
      </c>
      <c r="Z42" s="367"/>
      <c r="AA42" s="367"/>
      <c r="AB42" s="367"/>
      <c r="AC42" s="367"/>
      <c r="AD42" s="367"/>
      <c r="AE42" s="367"/>
      <c r="AF42" s="367"/>
      <c r="AG42" s="367"/>
      <c r="AH42" s="367"/>
      <c r="AI42" s="367"/>
      <c r="AJ42" s="367"/>
      <c r="AK42" s="136"/>
      <c r="AL42" s="137"/>
      <c r="AM42" s="137"/>
      <c r="AN42" s="137"/>
      <c r="AO42" s="137"/>
      <c r="AP42" s="137"/>
      <c r="AQ42" s="167"/>
      <c r="AR42" s="168"/>
      <c r="AU42" s="166"/>
    </row>
    <row r="43" spans="1:47" ht="13.5" customHeight="1">
      <c r="B43" s="379"/>
      <c r="C43" s="379"/>
      <c r="D43" s="379"/>
      <c r="E43" s="139"/>
      <c r="F43" s="137"/>
      <c r="G43" s="137"/>
      <c r="H43" s="135"/>
      <c r="I43" s="140"/>
      <c r="J43" s="140"/>
      <c r="K43" s="140"/>
      <c r="L43" s="386"/>
      <c r="M43" s="386"/>
      <c r="N43" s="386"/>
      <c r="O43" s="386"/>
      <c r="P43" s="386"/>
      <c r="Q43" s="386"/>
      <c r="R43" s="383"/>
      <c r="S43" s="369"/>
      <c r="T43" s="369"/>
      <c r="U43" s="369"/>
      <c r="V43" s="369"/>
      <c r="W43" s="369"/>
      <c r="X43" s="369"/>
      <c r="Y43" s="370"/>
      <c r="Z43" s="370"/>
      <c r="AA43" s="370"/>
      <c r="AB43" s="370"/>
      <c r="AC43" s="370"/>
      <c r="AD43" s="370"/>
      <c r="AE43" s="370"/>
      <c r="AF43" s="370"/>
      <c r="AG43" s="370"/>
      <c r="AH43" s="370"/>
      <c r="AI43" s="370"/>
      <c r="AJ43" s="370"/>
      <c r="AK43" s="136"/>
      <c r="AL43" s="137"/>
      <c r="AM43" s="137"/>
      <c r="AN43" s="137"/>
      <c r="AO43" s="137"/>
      <c r="AP43" s="137"/>
      <c r="AQ43" s="167"/>
      <c r="AR43" s="168"/>
      <c r="AU43" s="135"/>
    </row>
    <row r="44" spans="1:47" ht="13.5" customHeight="1">
      <c r="B44" s="371" t="s">
        <v>444</v>
      </c>
      <c r="C44" s="371"/>
      <c r="D44" s="371"/>
      <c r="E44" s="372">
        <f>E26</f>
        <v>0.40972222222222227</v>
      </c>
      <c r="F44" s="372"/>
      <c r="G44" s="372"/>
      <c r="H44" s="141" t="s">
        <v>313</v>
      </c>
      <c r="I44" s="373">
        <f>E44+TIME(0,35,0)</f>
        <v>0.43402777777777785</v>
      </c>
      <c r="J44" s="373"/>
      <c r="K44" s="373"/>
      <c r="L44" s="368" t="str">
        <f>[2]ﾌﾞﾛｯｸ別順位!D10</f>
        <v>Ｂﾌﾞﾛｯｸ-４位</v>
      </c>
      <c r="M44" s="368"/>
      <c r="N44" s="368"/>
      <c r="O44" s="368"/>
      <c r="P44" s="368"/>
      <c r="Q44" s="368"/>
      <c r="R44" s="377" t="s">
        <v>465</v>
      </c>
      <c r="S44" s="378" t="str">
        <f>[2]ﾌﾞﾛｯｸ別順位!D26</f>
        <v>Ｆﾌﾞﾛｯｸ-４位</v>
      </c>
      <c r="T44" s="378"/>
      <c r="U44" s="378"/>
      <c r="V44" s="378"/>
      <c r="W44" s="378"/>
      <c r="X44" s="378"/>
      <c r="Y44" s="367" t="s">
        <v>530</v>
      </c>
      <c r="Z44" s="367"/>
      <c r="AA44" s="367"/>
      <c r="AB44" s="367"/>
      <c r="AC44" s="367"/>
      <c r="AD44" s="367"/>
      <c r="AE44" s="367"/>
      <c r="AF44" s="367"/>
      <c r="AG44" s="367"/>
      <c r="AH44" s="367"/>
      <c r="AI44" s="367"/>
      <c r="AJ44" s="367"/>
      <c r="AK44" s="142"/>
      <c r="AL44" s="143"/>
      <c r="AM44" s="143"/>
      <c r="AN44" s="143"/>
      <c r="AO44" s="143"/>
      <c r="AP44" s="143"/>
      <c r="AQ44" s="169"/>
      <c r="AR44" s="170"/>
      <c r="AU44" s="166"/>
    </row>
    <row r="45" spans="1:47" ht="13.5" customHeight="1">
      <c r="B45" s="371"/>
      <c r="C45" s="371"/>
      <c r="D45" s="371"/>
      <c r="E45" s="145"/>
      <c r="F45" s="146"/>
      <c r="G45" s="146"/>
      <c r="H45" s="147"/>
      <c r="I45" s="148"/>
      <c r="J45" s="148"/>
      <c r="K45" s="148"/>
      <c r="L45" s="386"/>
      <c r="M45" s="386"/>
      <c r="N45" s="386"/>
      <c r="O45" s="386"/>
      <c r="P45" s="386"/>
      <c r="Q45" s="386"/>
      <c r="R45" s="377"/>
      <c r="S45" s="369"/>
      <c r="T45" s="369"/>
      <c r="U45" s="369"/>
      <c r="V45" s="369"/>
      <c r="W45" s="369"/>
      <c r="X45" s="369"/>
      <c r="Y45" s="367"/>
      <c r="Z45" s="367"/>
      <c r="AA45" s="367"/>
      <c r="AB45" s="367"/>
      <c r="AC45" s="367"/>
      <c r="AD45" s="367"/>
      <c r="AE45" s="367"/>
      <c r="AF45" s="367"/>
      <c r="AG45" s="367"/>
      <c r="AH45" s="367"/>
      <c r="AI45" s="367"/>
      <c r="AJ45" s="367"/>
      <c r="AK45" s="149"/>
      <c r="AL45" s="150"/>
      <c r="AM45" s="150"/>
      <c r="AN45" s="150"/>
      <c r="AO45" s="150"/>
      <c r="AP45" s="150"/>
      <c r="AQ45" s="171"/>
      <c r="AR45" s="172"/>
      <c r="AU45" s="166"/>
    </row>
    <row r="46" spans="1:47" ht="13.5" customHeight="1">
      <c r="A46" s="69"/>
      <c r="B46" s="371" t="s">
        <v>437</v>
      </c>
      <c r="C46" s="371"/>
      <c r="D46" s="371"/>
      <c r="E46" s="387">
        <f>E28</f>
        <v>0.44444444444444442</v>
      </c>
      <c r="F46" s="387"/>
      <c r="G46" s="387"/>
      <c r="H46" s="135" t="s">
        <v>313</v>
      </c>
      <c r="I46" s="388">
        <f>E46+TIME(0,35,0)</f>
        <v>0.46875</v>
      </c>
      <c r="J46" s="388"/>
      <c r="K46" s="388"/>
      <c r="L46" s="368"/>
      <c r="M46" s="368"/>
      <c r="N46" s="368"/>
      <c r="O46" s="368"/>
      <c r="P46" s="368"/>
      <c r="Q46" s="368"/>
      <c r="R46" s="389" t="s">
        <v>465</v>
      </c>
      <c r="S46" s="378"/>
      <c r="T46" s="378"/>
      <c r="U46" s="378"/>
      <c r="V46" s="378"/>
      <c r="W46" s="378"/>
      <c r="X46" s="378"/>
      <c r="Y46" s="374" t="s">
        <v>531</v>
      </c>
      <c r="Z46" s="374"/>
      <c r="AA46" s="374"/>
      <c r="AB46" s="374"/>
      <c r="AC46" s="374"/>
      <c r="AD46" s="374"/>
      <c r="AE46" s="374"/>
      <c r="AF46" s="374"/>
      <c r="AG46" s="374"/>
      <c r="AH46" s="374"/>
      <c r="AI46" s="374"/>
      <c r="AJ46" s="374"/>
      <c r="AK46" s="136"/>
      <c r="AL46" s="137"/>
      <c r="AM46" s="137"/>
      <c r="AN46" s="137"/>
      <c r="AO46" s="137"/>
      <c r="AP46" s="137"/>
      <c r="AQ46" s="167"/>
      <c r="AR46" s="168"/>
      <c r="AU46" s="135"/>
    </row>
    <row r="47" spans="1:47" ht="13.5" customHeight="1">
      <c r="A47" s="69"/>
      <c r="B47" s="371"/>
      <c r="C47" s="371"/>
      <c r="D47" s="371"/>
      <c r="E47" s="139"/>
      <c r="F47" s="154"/>
      <c r="G47" s="154"/>
      <c r="H47" s="135"/>
      <c r="I47" s="140"/>
      <c r="J47" s="140"/>
      <c r="K47" s="140"/>
      <c r="L47" s="368" t="str">
        <f>IF(ISERROR(VLOOKUP(L46,[2]ﾌﾞﾛｯｸ別順位!$D$3:$F$26,3,FALSE)),"",VLOOKUP(L46,[2]ﾌﾞﾛｯｸ別順位!$D$3:$F$26,3,FALSE))</f>
        <v/>
      </c>
      <c r="M47" s="368"/>
      <c r="N47" s="368"/>
      <c r="O47" s="368"/>
      <c r="P47" s="368"/>
      <c r="Q47" s="368"/>
      <c r="R47" s="389"/>
      <c r="S47" s="378" t="str">
        <f>IF(ISERROR(VLOOKUP(S46,[2]ﾌﾞﾛｯｸ別順位!$D$3:$F$26,3,FALSE)),"",VLOOKUP(S46,[2]ﾌﾞﾛｯｸ別順位!$D$3:$F$26,3,FALSE))</f>
        <v/>
      </c>
      <c r="T47" s="378"/>
      <c r="U47" s="378"/>
      <c r="V47" s="378"/>
      <c r="W47" s="378"/>
      <c r="X47" s="378"/>
      <c r="Y47" s="367"/>
      <c r="Z47" s="367"/>
      <c r="AA47" s="367"/>
      <c r="AB47" s="367"/>
      <c r="AC47" s="367"/>
      <c r="AD47" s="367"/>
      <c r="AE47" s="367"/>
      <c r="AF47" s="367"/>
      <c r="AG47" s="367"/>
      <c r="AH47" s="367"/>
      <c r="AI47" s="367"/>
      <c r="AJ47" s="367"/>
      <c r="AK47" s="136"/>
      <c r="AL47" s="137"/>
      <c r="AM47" s="137"/>
      <c r="AN47" s="137"/>
      <c r="AO47" s="137"/>
      <c r="AP47" s="137"/>
      <c r="AQ47" s="167"/>
      <c r="AR47" s="168"/>
      <c r="AU47" s="166"/>
    </row>
    <row r="48" spans="1:47" ht="13.5" customHeight="1">
      <c r="A48" s="69"/>
      <c r="B48" s="371" t="s">
        <v>439</v>
      </c>
      <c r="C48" s="371"/>
      <c r="D48" s="371"/>
      <c r="E48" s="372">
        <f>E30</f>
        <v>0.47916666666666669</v>
      </c>
      <c r="F48" s="372"/>
      <c r="G48" s="372"/>
      <c r="H48" s="141" t="s">
        <v>313</v>
      </c>
      <c r="I48" s="373">
        <f>E48+TIME(0,35,0)</f>
        <v>0.50347222222222221</v>
      </c>
      <c r="J48" s="373"/>
      <c r="K48" s="373"/>
      <c r="L48" s="390"/>
      <c r="M48" s="390"/>
      <c r="N48" s="390"/>
      <c r="O48" s="390"/>
      <c r="P48" s="390"/>
      <c r="Q48" s="390"/>
      <c r="R48" s="391" t="s">
        <v>465</v>
      </c>
      <c r="S48" s="375"/>
      <c r="T48" s="375"/>
      <c r="U48" s="375"/>
      <c r="V48" s="375"/>
      <c r="W48" s="375"/>
      <c r="X48" s="375"/>
      <c r="Y48" s="374" t="s">
        <v>532</v>
      </c>
      <c r="Z48" s="374"/>
      <c r="AA48" s="374"/>
      <c r="AB48" s="374"/>
      <c r="AC48" s="374"/>
      <c r="AD48" s="374"/>
      <c r="AE48" s="374"/>
      <c r="AF48" s="374"/>
      <c r="AG48" s="374"/>
      <c r="AH48" s="374"/>
      <c r="AI48" s="374"/>
      <c r="AJ48" s="374"/>
      <c r="AK48" s="142"/>
      <c r="AL48" s="143"/>
      <c r="AM48" s="143"/>
      <c r="AN48" s="143"/>
      <c r="AO48" s="143"/>
      <c r="AP48" s="143"/>
      <c r="AQ48" s="169"/>
      <c r="AR48" s="170"/>
    </row>
    <row r="49" spans="1:47" ht="13.5" customHeight="1">
      <c r="A49" s="69"/>
      <c r="B49" s="371"/>
      <c r="C49" s="371"/>
      <c r="D49" s="371"/>
      <c r="E49" s="155"/>
      <c r="F49" s="147"/>
      <c r="G49" s="147"/>
      <c r="H49" s="147"/>
      <c r="I49" s="147"/>
      <c r="J49" s="147"/>
      <c r="K49" s="147"/>
      <c r="L49" s="386" t="str">
        <f>IF(ISERROR(VLOOKUP(L48,[2]ﾌﾞﾛｯｸ別順位!$D$3:$F$26,3,FALSE)),"",VLOOKUP(L48,[2]ﾌﾞﾛｯｸ別順位!$D$3:$F$26,3,FALSE))</f>
        <v/>
      </c>
      <c r="M49" s="386"/>
      <c r="N49" s="386"/>
      <c r="O49" s="386"/>
      <c r="P49" s="386"/>
      <c r="Q49" s="386"/>
      <c r="R49" s="391"/>
      <c r="S49" s="369" t="str">
        <f>IF(ISERROR(VLOOKUP(S48,[2]ﾌﾞﾛｯｸ別順位!$D$3:$F$26,3,FALSE)),"",VLOOKUP(S48,[2]ﾌﾞﾛｯｸ別順位!$D$3:$F$26,3,FALSE))</f>
        <v/>
      </c>
      <c r="T49" s="369"/>
      <c r="U49" s="369"/>
      <c r="V49" s="369"/>
      <c r="W49" s="369"/>
      <c r="X49" s="369"/>
      <c r="Y49" s="370"/>
      <c r="Z49" s="370"/>
      <c r="AA49" s="370"/>
      <c r="AB49" s="370"/>
      <c r="AC49" s="370"/>
      <c r="AD49" s="370"/>
      <c r="AE49" s="370"/>
      <c r="AF49" s="370"/>
      <c r="AG49" s="370"/>
      <c r="AH49" s="370"/>
      <c r="AI49" s="370"/>
      <c r="AJ49" s="370"/>
      <c r="AK49" s="149"/>
      <c r="AL49" s="150"/>
      <c r="AM49" s="150"/>
      <c r="AN49" s="150"/>
      <c r="AO49" s="150"/>
      <c r="AP49" s="150"/>
      <c r="AQ49" s="171"/>
      <c r="AR49" s="172"/>
    </row>
    <row r="50" spans="1:47" ht="13.5" customHeight="1">
      <c r="A50" s="69"/>
      <c r="B50" s="367"/>
      <c r="C50" s="367"/>
      <c r="D50" s="367"/>
      <c r="E50" s="371" t="s">
        <v>319</v>
      </c>
      <c r="F50" s="371"/>
      <c r="G50" s="371"/>
      <c r="H50" s="371"/>
      <c r="I50" s="371"/>
      <c r="J50" s="371"/>
      <c r="K50" s="371"/>
      <c r="L50" s="368"/>
      <c r="M50" s="368"/>
      <c r="N50" s="368"/>
      <c r="O50" s="368"/>
      <c r="P50" s="368"/>
      <c r="Q50" s="368"/>
      <c r="R50" s="135"/>
      <c r="S50" s="378"/>
      <c r="T50" s="378"/>
      <c r="U50" s="378"/>
      <c r="V50" s="378"/>
      <c r="W50" s="378"/>
      <c r="X50" s="378"/>
      <c r="Y50" s="367"/>
      <c r="Z50" s="367"/>
      <c r="AA50" s="367"/>
      <c r="AB50" s="367"/>
      <c r="AC50" s="367"/>
      <c r="AD50" s="367"/>
      <c r="AE50" s="367"/>
      <c r="AF50" s="367"/>
      <c r="AG50" s="367"/>
      <c r="AH50" s="367"/>
      <c r="AI50" s="367"/>
      <c r="AJ50" s="367"/>
      <c r="AK50" s="136"/>
      <c r="AL50" s="137"/>
      <c r="AM50" s="137"/>
      <c r="AN50" s="137"/>
      <c r="AO50" s="137"/>
      <c r="AP50" s="137"/>
      <c r="AQ50" s="167"/>
      <c r="AR50" s="168"/>
    </row>
    <row r="51" spans="1:47" ht="13.5" customHeight="1">
      <c r="A51" s="69"/>
      <c r="B51" s="367"/>
      <c r="C51" s="367"/>
      <c r="D51" s="367"/>
      <c r="E51" s="371"/>
      <c r="F51" s="371"/>
      <c r="G51" s="371"/>
      <c r="H51" s="371"/>
      <c r="I51" s="371"/>
      <c r="J51" s="371"/>
      <c r="K51" s="371"/>
      <c r="L51" s="368"/>
      <c r="M51" s="368"/>
      <c r="N51" s="368"/>
      <c r="O51" s="368"/>
      <c r="P51" s="368"/>
      <c r="Q51" s="368"/>
      <c r="R51" s="135"/>
      <c r="S51" s="378"/>
      <c r="T51" s="378"/>
      <c r="U51" s="378"/>
      <c r="V51" s="378"/>
      <c r="W51" s="378"/>
      <c r="X51" s="378"/>
      <c r="Y51" s="367"/>
      <c r="Z51" s="367"/>
      <c r="AA51" s="367"/>
      <c r="AB51" s="367"/>
      <c r="AC51" s="367"/>
      <c r="AD51" s="367"/>
      <c r="AE51" s="367"/>
      <c r="AF51" s="367"/>
      <c r="AG51" s="367"/>
      <c r="AH51" s="367"/>
      <c r="AI51" s="367"/>
      <c r="AJ51" s="367"/>
      <c r="AK51" s="136"/>
      <c r="AL51" s="137"/>
      <c r="AM51" s="137"/>
      <c r="AN51" s="137"/>
      <c r="AO51" s="137"/>
      <c r="AP51" s="137"/>
      <c r="AQ51" s="167"/>
      <c r="AR51" s="168"/>
    </row>
    <row r="52" spans="1:47" ht="13.5" customHeight="1">
      <c r="A52" s="69"/>
      <c r="B52" s="371" t="s">
        <v>436</v>
      </c>
      <c r="C52" s="371"/>
      <c r="D52" s="371"/>
      <c r="E52" s="372">
        <f>E34</f>
        <v>0.54166666666666663</v>
      </c>
      <c r="F52" s="372"/>
      <c r="G52" s="372"/>
      <c r="H52" s="141" t="s">
        <v>313</v>
      </c>
      <c r="I52" s="373">
        <f>E52+TIME(0,35,0)</f>
        <v>0.56597222222222221</v>
      </c>
      <c r="J52" s="373"/>
      <c r="K52" s="373"/>
      <c r="L52" s="390"/>
      <c r="M52" s="390"/>
      <c r="N52" s="390"/>
      <c r="O52" s="390"/>
      <c r="P52" s="390"/>
      <c r="Q52" s="390"/>
      <c r="R52" s="391" t="s">
        <v>465</v>
      </c>
      <c r="S52" s="375"/>
      <c r="T52" s="375"/>
      <c r="U52" s="375"/>
      <c r="V52" s="375"/>
      <c r="W52" s="375"/>
      <c r="X52" s="375"/>
      <c r="Y52" s="374" t="s">
        <v>533</v>
      </c>
      <c r="Z52" s="374"/>
      <c r="AA52" s="374"/>
      <c r="AB52" s="374"/>
      <c r="AC52" s="374"/>
      <c r="AD52" s="374"/>
      <c r="AE52" s="374"/>
      <c r="AF52" s="374"/>
      <c r="AG52" s="374"/>
      <c r="AH52" s="374"/>
      <c r="AI52" s="374"/>
      <c r="AJ52" s="374"/>
      <c r="AK52" s="156" t="s">
        <v>534</v>
      </c>
      <c r="AL52" s="157"/>
      <c r="AM52" s="157"/>
      <c r="AN52" s="157"/>
      <c r="AO52" s="157"/>
      <c r="AP52" s="157"/>
      <c r="AQ52" s="157"/>
      <c r="AR52" s="158"/>
    </row>
    <row r="53" spans="1:47" ht="13.5" customHeight="1">
      <c r="A53" s="69"/>
      <c r="B53" s="371"/>
      <c r="C53" s="371"/>
      <c r="D53" s="371"/>
      <c r="E53" s="145"/>
      <c r="F53" s="150"/>
      <c r="G53" s="150"/>
      <c r="H53" s="147"/>
      <c r="I53" s="148"/>
      <c r="J53" s="148"/>
      <c r="K53" s="148"/>
      <c r="L53" s="386"/>
      <c r="M53" s="386"/>
      <c r="N53" s="386"/>
      <c r="O53" s="386"/>
      <c r="P53" s="386"/>
      <c r="Q53" s="386"/>
      <c r="R53" s="391"/>
      <c r="S53" s="369"/>
      <c r="T53" s="369"/>
      <c r="U53" s="369"/>
      <c r="V53" s="369"/>
      <c r="W53" s="369"/>
      <c r="X53" s="369"/>
      <c r="Y53" s="367"/>
      <c r="Z53" s="367"/>
      <c r="AA53" s="367"/>
      <c r="AB53" s="367"/>
      <c r="AC53" s="367"/>
      <c r="AD53" s="367"/>
      <c r="AE53" s="367"/>
      <c r="AF53" s="367"/>
      <c r="AG53" s="367"/>
      <c r="AH53" s="367"/>
      <c r="AI53" s="367"/>
      <c r="AJ53" s="367"/>
      <c r="AK53" s="149"/>
      <c r="AL53" s="150"/>
      <c r="AM53" s="150"/>
      <c r="AN53" s="150"/>
      <c r="AO53" s="150"/>
      <c r="AP53" s="150"/>
      <c r="AQ53" s="171"/>
      <c r="AR53" s="172"/>
    </row>
    <row r="54" spans="1:47" ht="13.5" customHeight="1" thickBot="1">
      <c r="A54" s="69"/>
      <c r="B54" s="399" t="s">
        <v>434</v>
      </c>
      <c r="C54" s="399"/>
      <c r="D54" s="399"/>
      <c r="E54" s="387">
        <f>E36</f>
        <v>0.57638888888888895</v>
      </c>
      <c r="F54" s="387"/>
      <c r="G54" s="387"/>
      <c r="H54" s="135" t="s">
        <v>313</v>
      </c>
      <c r="I54" s="388">
        <f>E54+TIME(0,35,0)</f>
        <v>0.60069444444444453</v>
      </c>
      <c r="J54" s="388"/>
      <c r="K54" s="388"/>
      <c r="L54" s="368"/>
      <c r="M54" s="368"/>
      <c r="N54" s="368"/>
      <c r="O54" s="368"/>
      <c r="P54" s="368"/>
      <c r="Q54" s="368"/>
      <c r="R54" s="400" t="s">
        <v>465</v>
      </c>
      <c r="S54" s="378"/>
      <c r="T54" s="378"/>
      <c r="U54" s="378"/>
      <c r="V54" s="378"/>
      <c r="W54" s="378"/>
      <c r="X54" s="378"/>
      <c r="Y54" s="374" t="s">
        <v>535</v>
      </c>
      <c r="Z54" s="374"/>
      <c r="AA54" s="374"/>
      <c r="AB54" s="374"/>
      <c r="AC54" s="374"/>
      <c r="AD54" s="374"/>
      <c r="AE54" s="374"/>
      <c r="AF54" s="374"/>
      <c r="AG54" s="374"/>
      <c r="AH54" s="374"/>
      <c r="AI54" s="374"/>
      <c r="AJ54" s="374"/>
      <c r="AK54" s="159" t="s">
        <v>536</v>
      </c>
      <c r="AL54" s="137"/>
      <c r="AM54" s="137"/>
      <c r="AN54" s="137"/>
      <c r="AO54" s="137"/>
      <c r="AP54" s="137"/>
      <c r="AQ54" s="167"/>
      <c r="AR54" s="168"/>
    </row>
    <row r="55" spans="1:47" ht="13.5" customHeight="1" thickBot="1">
      <c r="A55" s="69"/>
      <c r="B55" s="399"/>
      <c r="C55" s="399"/>
      <c r="D55" s="399"/>
      <c r="E55" s="402"/>
      <c r="F55" s="402"/>
      <c r="G55" s="402"/>
      <c r="H55" s="160"/>
      <c r="I55" s="392"/>
      <c r="J55" s="392"/>
      <c r="K55" s="392"/>
      <c r="L55" s="393"/>
      <c r="M55" s="393"/>
      <c r="N55" s="393"/>
      <c r="O55" s="393"/>
      <c r="P55" s="393"/>
      <c r="Q55" s="393"/>
      <c r="R55" s="400"/>
      <c r="S55" s="394"/>
      <c r="T55" s="394"/>
      <c r="U55" s="394"/>
      <c r="V55" s="394"/>
      <c r="W55" s="394"/>
      <c r="X55" s="394"/>
      <c r="Y55" s="406"/>
      <c r="Z55" s="406"/>
      <c r="AA55" s="406"/>
      <c r="AB55" s="406"/>
      <c r="AC55" s="406"/>
      <c r="AD55" s="406"/>
      <c r="AE55" s="406"/>
      <c r="AF55" s="406"/>
      <c r="AG55" s="406"/>
      <c r="AH55" s="406"/>
      <c r="AI55" s="406"/>
      <c r="AJ55" s="406"/>
      <c r="AK55" s="161"/>
      <c r="AL55" s="162"/>
      <c r="AM55" s="162"/>
      <c r="AN55" s="162"/>
      <c r="AO55" s="162"/>
      <c r="AP55" s="162"/>
      <c r="AQ55" s="173"/>
      <c r="AR55" s="174"/>
    </row>
    <row r="56" spans="1:47" ht="13.5" customHeight="1">
      <c r="A56" s="69"/>
      <c r="B56" s="135"/>
      <c r="C56" s="135"/>
      <c r="D56" s="135"/>
      <c r="E56" s="154"/>
      <c r="F56" s="137"/>
      <c r="G56" s="137"/>
      <c r="H56" s="135"/>
      <c r="I56" s="140"/>
      <c r="J56" s="140"/>
      <c r="K56" s="140"/>
      <c r="L56" s="135"/>
      <c r="M56" s="135"/>
      <c r="N56" s="135"/>
      <c r="O56" s="135"/>
      <c r="P56" s="135"/>
      <c r="Q56" s="135"/>
      <c r="R56" s="135"/>
      <c r="S56" s="135"/>
      <c r="T56" s="135"/>
      <c r="U56" s="135"/>
      <c r="V56" s="135"/>
      <c r="W56" s="135"/>
      <c r="X56" s="135"/>
      <c r="Y56" s="164"/>
      <c r="Z56" s="164"/>
      <c r="AA56" s="164"/>
      <c r="AB56" s="164"/>
      <c r="AC56" s="164"/>
      <c r="AD56" s="164"/>
      <c r="AE56" s="164"/>
      <c r="AF56" s="164"/>
      <c r="AG56" s="164"/>
      <c r="AH56" s="164"/>
      <c r="AI56" s="164"/>
      <c r="AJ56" s="164"/>
      <c r="AK56" s="137"/>
      <c r="AL56" s="137"/>
      <c r="AM56" s="137"/>
      <c r="AN56" s="137"/>
      <c r="AO56" s="137"/>
      <c r="AP56" s="137"/>
      <c r="AQ56" s="167"/>
      <c r="AR56" s="167"/>
    </row>
    <row r="58" spans="1:47" ht="18" thickBot="1">
      <c r="B58" s="364" t="str">
        <f>B40</f>
        <v>４位パートのトーナメント戦</v>
      </c>
      <c r="C58" s="364"/>
      <c r="D58" s="364"/>
      <c r="E58" s="364"/>
      <c r="F58" s="364"/>
      <c r="G58" s="364"/>
      <c r="H58" s="364"/>
      <c r="I58" s="364"/>
      <c r="J58" s="364"/>
      <c r="K58" s="364"/>
      <c r="L58" s="364"/>
      <c r="M58" s="364"/>
      <c r="N58" s="364"/>
      <c r="O58" s="364"/>
      <c r="P58" s="364"/>
      <c r="Q58" s="407" t="str">
        <f>Q40</f>
        <v>海浜サッカー場</v>
      </c>
      <c r="R58" s="407"/>
      <c r="S58" s="407"/>
      <c r="T58" s="407"/>
      <c r="U58" s="407"/>
      <c r="V58" s="407"/>
      <c r="W58" s="407"/>
      <c r="X58" s="407"/>
      <c r="Y58" s="407"/>
      <c r="Z58" s="175"/>
      <c r="AA58" s="175"/>
      <c r="AB58" s="175"/>
      <c r="AC58" s="175"/>
      <c r="AD58" s="175"/>
      <c r="AE58" s="175"/>
      <c r="AF58" s="175"/>
      <c r="AG58" s="245" t="s">
        <v>537</v>
      </c>
      <c r="AH58" s="245"/>
      <c r="AI58" s="245"/>
      <c r="AJ58" s="245"/>
      <c r="AK58" s="245"/>
    </row>
    <row r="59" spans="1:47" ht="18.75" customHeight="1" thickBot="1">
      <c r="B59" s="273" t="s">
        <v>309</v>
      </c>
      <c r="C59" s="273"/>
      <c r="D59" s="273"/>
      <c r="E59" s="270" t="s">
        <v>310</v>
      </c>
      <c r="F59" s="270"/>
      <c r="G59" s="270"/>
      <c r="H59" s="270"/>
      <c r="I59" s="270"/>
      <c r="J59" s="270"/>
      <c r="K59" s="270"/>
      <c r="L59" s="273" t="s">
        <v>461</v>
      </c>
      <c r="M59" s="273"/>
      <c r="N59" s="273"/>
      <c r="O59" s="273"/>
      <c r="P59" s="273"/>
      <c r="Q59" s="273"/>
      <c r="R59" s="273"/>
      <c r="S59" s="273"/>
      <c r="T59" s="273"/>
      <c r="U59" s="273"/>
      <c r="V59" s="273"/>
      <c r="W59" s="273"/>
      <c r="X59" s="273"/>
      <c r="Y59" s="273" t="s">
        <v>462</v>
      </c>
      <c r="Z59" s="273"/>
      <c r="AA59" s="273"/>
      <c r="AB59" s="273"/>
      <c r="AC59" s="273"/>
      <c r="AD59" s="273"/>
      <c r="AE59" s="273"/>
      <c r="AF59" s="273"/>
      <c r="AG59" s="273"/>
      <c r="AH59" s="273"/>
      <c r="AI59" s="273"/>
      <c r="AJ59" s="273"/>
      <c r="AK59" s="332" t="s">
        <v>463</v>
      </c>
      <c r="AL59" s="332"/>
      <c r="AM59" s="332"/>
      <c r="AN59" s="332"/>
      <c r="AO59" s="332"/>
      <c r="AP59" s="332"/>
      <c r="AQ59" s="332"/>
      <c r="AR59" s="332"/>
    </row>
    <row r="60" spans="1:47" ht="13.5" customHeight="1" thickBot="1">
      <c r="B60" s="379" t="s">
        <v>443</v>
      </c>
      <c r="C60" s="379"/>
      <c r="D60" s="379"/>
      <c r="E60" s="380">
        <f>E42</f>
        <v>0.375</v>
      </c>
      <c r="F60" s="380"/>
      <c r="G60" s="380"/>
      <c r="H60" s="135" t="s">
        <v>313</v>
      </c>
      <c r="I60" s="381">
        <f>E60+TIME(0,35,0)</f>
        <v>0.39930555555555558</v>
      </c>
      <c r="J60" s="381"/>
      <c r="K60" s="381"/>
      <c r="L60" s="368" t="str">
        <f>[2]ﾌﾞﾛｯｸ別順位!D14</f>
        <v>Ｃﾌﾞﾛｯｸ-４位</v>
      </c>
      <c r="M60" s="368"/>
      <c r="N60" s="368"/>
      <c r="O60" s="368"/>
      <c r="P60" s="368"/>
      <c r="Q60" s="368"/>
      <c r="R60" s="384" t="s">
        <v>465</v>
      </c>
      <c r="S60" s="378" t="str">
        <f>[2]ﾌﾞﾛｯｸ別順位!D30</f>
        <v>Ｇﾌﾞﾛｯｸ-４位</v>
      </c>
      <c r="T60" s="378"/>
      <c r="U60" s="378"/>
      <c r="V60" s="378"/>
      <c r="W60" s="378"/>
      <c r="X60" s="378"/>
      <c r="Y60" s="367" t="s">
        <v>538</v>
      </c>
      <c r="Z60" s="367"/>
      <c r="AA60" s="367"/>
      <c r="AB60" s="367"/>
      <c r="AC60" s="367"/>
      <c r="AD60" s="367"/>
      <c r="AE60" s="367"/>
      <c r="AF60" s="367"/>
      <c r="AG60" s="367"/>
      <c r="AH60" s="367"/>
      <c r="AI60" s="367"/>
      <c r="AJ60" s="367"/>
      <c r="AK60" s="136"/>
      <c r="AL60" s="137"/>
      <c r="AM60" s="137"/>
      <c r="AN60" s="137"/>
      <c r="AO60" s="137"/>
      <c r="AP60" s="137"/>
      <c r="AQ60" s="167"/>
      <c r="AR60" s="168"/>
      <c r="AU60" s="166"/>
    </row>
    <row r="61" spans="1:47" ht="13.5" customHeight="1">
      <c r="B61" s="379"/>
      <c r="C61" s="379"/>
      <c r="D61" s="379"/>
      <c r="E61" s="139"/>
      <c r="F61" s="137"/>
      <c r="G61" s="137"/>
      <c r="H61" s="135"/>
      <c r="I61" s="140"/>
      <c r="J61" s="140"/>
      <c r="K61" s="140"/>
      <c r="L61" s="368"/>
      <c r="M61" s="368"/>
      <c r="N61" s="368"/>
      <c r="O61" s="368"/>
      <c r="P61" s="368"/>
      <c r="Q61" s="368"/>
      <c r="R61" s="384"/>
      <c r="S61" s="378"/>
      <c r="T61" s="378"/>
      <c r="U61" s="378"/>
      <c r="V61" s="378"/>
      <c r="W61" s="378"/>
      <c r="X61" s="378"/>
      <c r="Y61" s="370"/>
      <c r="Z61" s="370"/>
      <c r="AA61" s="370"/>
      <c r="AB61" s="370"/>
      <c r="AC61" s="370"/>
      <c r="AD61" s="370"/>
      <c r="AE61" s="370"/>
      <c r="AF61" s="370"/>
      <c r="AG61" s="370"/>
      <c r="AH61" s="370"/>
      <c r="AI61" s="370"/>
      <c r="AJ61" s="370"/>
      <c r="AK61" s="136"/>
      <c r="AL61" s="137"/>
      <c r="AM61" s="137"/>
      <c r="AN61" s="137"/>
      <c r="AO61" s="137"/>
      <c r="AP61" s="137"/>
      <c r="AQ61" s="167"/>
      <c r="AR61" s="168"/>
      <c r="AU61" s="135"/>
    </row>
    <row r="62" spans="1:47" ht="13.5" customHeight="1">
      <c r="B62" s="371" t="s">
        <v>445</v>
      </c>
      <c r="C62" s="371"/>
      <c r="D62" s="371"/>
      <c r="E62" s="372">
        <f>E44</f>
        <v>0.40972222222222227</v>
      </c>
      <c r="F62" s="372"/>
      <c r="G62" s="372"/>
      <c r="H62" s="141" t="s">
        <v>313</v>
      </c>
      <c r="I62" s="373">
        <f>E62+TIME(0,35,0)</f>
        <v>0.43402777777777785</v>
      </c>
      <c r="J62" s="373"/>
      <c r="K62" s="373"/>
      <c r="L62" s="390" t="str">
        <f>[2]ﾌﾞﾛｯｸ別順位!D18</f>
        <v>Ｄﾌﾞﾛｯｸ-４位</v>
      </c>
      <c r="M62" s="390"/>
      <c r="N62" s="390"/>
      <c r="O62" s="390"/>
      <c r="P62" s="390"/>
      <c r="Q62" s="390"/>
      <c r="R62" s="376" t="s">
        <v>465</v>
      </c>
      <c r="S62" s="375" t="str">
        <f>[2]ﾌﾞﾛｯｸ別順位!D34</f>
        <v>Ｈﾌﾞﾛｯｸ-４位</v>
      </c>
      <c r="T62" s="375"/>
      <c r="U62" s="375"/>
      <c r="V62" s="375"/>
      <c r="W62" s="375"/>
      <c r="X62" s="375"/>
      <c r="Y62" s="367" t="s">
        <v>539</v>
      </c>
      <c r="Z62" s="367"/>
      <c r="AA62" s="367"/>
      <c r="AB62" s="367"/>
      <c r="AC62" s="367"/>
      <c r="AD62" s="367"/>
      <c r="AE62" s="367"/>
      <c r="AF62" s="367"/>
      <c r="AG62" s="367"/>
      <c r="AH62" s="367"/>
      <c r="AI62" s="367"/>
      <c r="AJ62" s="367"/>
      <c r="AK62" s="142"/>
      <c r="AL62" s="143"/>
      <c r="AM62" s="143"/>
      <c r="AN62" s="143"/>
      <c r="AO62" s="143"/>
      <c r="AP62" s="143"/>
      <c r="AQ62" s="169"/>
      <c r="AR62" s="170"/>
      <c r="AU62" s="166"/>
    </row>
    <row r="63" spans="1:47" ht="13.5" customHeight="1">
      <c r="B63" s="371"/>
      <c r="C63" s="371"/>
      <c r="D63" s="371"/>
      <c r="E63" s="145"/>
      <c r="F63" s="146"/>
      <c r="G63" s="146"/>
      <c r="H63" s="147"/>
      <c r="I63" s="148"/>
      <c r="J63" s="148"/>
      <c r="K63" s="148"/>
      <c r="L63" s="386"/>
      <c r="M63" s="386"/>
      <c r="N63" s="386"/>
      <c r="O63" s="386"/>
      <c r="P63" s="386"/>
      <c r="Q63" s="386"/>
      <c r="R63" s="376"/>
      <c r="S63" s="369"/>
      <c r="T63" s="369"/>
      <c r="U63" s="369"/>
      <c r="V63" s="369"/>
      <c r="W63" s="369"/>
      <c r="X63" s="369"/>
      <c r="Y63" s="367"/>
      <c r="Z63" s="367"/>
      <c r="AA63" s="367"/>
      <c r="AB63" s="367"/>
      <c r="AC63" s="367"/>
      <c r="AD63" s="367"/>
      <c r="AE63" s="367"/>
      <c r="AF63" s="367"/>
      <c r="AG63" s="367"/>
      <c r="AH63" s="367"/>
      <c r="AI63" s="367"/>
      <c r="AJ63" s="367"/>
      <c r="AK63" s="149"/>
      <c r="AL63" s="150"/>
      <c r="AM63" s="150"/>
      <c r="AN63" s="150"/>
      <c r="AO63" s="150"/>
      <c r="AP63" s="150"/>
      <c r="AQ63" s="171"/>
      <c r="AR63" s="172"/>
      <c r="AU63" s="166"/>
    </row>
    <row r="64" spans="1:47" ht="13.5" customHeight="1">
      <c r="A64" s="69"/>
      <c r="B64" s="371" t="s">
        <v>452</v>
      </c>
      <c r="C64" s="371"/>
      <c r="D64" s="371"/>
      <c r="E64" s="387">
        <f>E46</f>
        <v>0.44444444444444442</v>
      </c>
      <c r="F64" s="387"/>
      <c r="G64" s="387"/>
      <c r="H64" s="135" t="s">
        <v>313</v>
      </c>
      <c r="I64" s="388">
        <f>E64+TIME(0,35,0)</f>
        <v>0.46875</v>
      </c>
      <c r="J64" s="388"/>
      <c r="K64" s="388"/>
      <c r="L64" s="368"/>
      <c r="M64" s="368"/>
      <c r="N64" s="368"/>
      <c r="O64" s="368"/>
      <c r="P64" s="368"/>
      <c r="Q64" s="368"/>
      <c r="R64" s="391" t="s">
        <v>465</v>
      </c>
      <c r="S64" s="409"/>
      <c r="T64" s="409"/>
      <c r="U64" s="409"/>
      <c r="V64" s="409"/>
      <c r="W64" s="378"/>
      <c r="X64" s="378"/>
      <c r="Y64" s="374" t="s">
        <v>540</v>
      </c>
      <c r="Z64" s="374"/>
      <c r="AA64" s="374"/>
      <c r="AB64" s="374"/>
      <c r="AC64" s="374"/>
      <c r="AD64" s="374"/>
      <c r="AE64" s="374"/>
      <c r="AF64" s="374"/>
      <c r="AG64" s="374"/>
      <c r="AH64" s="374"/>
      <c r="AI64" s="374"/>
      <c r="AJ64" s="374"/>
      <c r="AK64" s="136"/>
      <c r="AL64" s="137"/>
      <c r="AM64" s="137"/>
      <c r="AN64" s="137"/>
      <c r="AO64" s="137"/>
      <c r="AP64" s="137"/>
      <c r="AQ64" s="167"/>
      <c r="AR64" s="168"/>
      <c r="AU64" s="135"/>
    </row>
    <row r="65" spans="1:47" ht="13.5" customHeight="1">
      <c r="A65" s="69"/>
      <c r="B65" s="371"/>
      <c r="C65" s="371"/>
      <c r="D65" s="371"/>
      <c r="E65" s="139"/>
      <c r="F65" s="154"/>
      <c r="G65" s="154"/>
      <c r="H65" s="135"/>
      <c r="I65" s="140"/>
      <c r="J65" s="140"/>
      <c r="K65" s="140"/>
      <c r="L65" s="368"/>
      <c r="M65" s="368"/>
      <c r="N65" s="368"/>
      <c r="O65" s="368"/>
      <c r="P65" s="368"/>
      <c r="Q65" s="368"/>
      <c r="R65" s="391"/>
      <c r="S65" s="378"/>
      <c r="T65" s="378"/>
      <c r="U65" s="378"/>
      <c r="V65" s="378"/>
      <c r="W65" s="378"/>
      <c r="X65" s="378"/>
      <c r="Y65" s="367"/>
      <c r="Z65" s="367"/>
      <c r="AA65" s="367"/>
      <c r="AB65" s="367"/>
      <c r="AC65" s="367"/>
      <c r="AD65" s="367"/>
      <c r="AE65" s="367"/>
      <c r="AF65" s="367"/>
      <c r="AG65" s="367"/>
      <c r="AH65" s="367"/>
      <c r="AI65" s="367"/>
      <c r="AJ65" s="367"/>
      <c r="AK65" s="136"/>
      <c r="AL65" s="137"/>
      <c r="AM65" s="137"/>
      <c r="AN65" s="137"/>
      <c r="AO65" s="137"/>
      <c r="AP65" s="137"/>
      <c r="AQ65" s="167"/>
      <c r="AR65" s="168"/>
      <c r="AU65" s="166"/>
    </row>
    <row r="66" spans="1:47" ht="13.5" customHeight="1">
      <c r="A66" s="69"/>
      <c r="B66" s="371" t="s">
        <v>454</v>
      </c>
      <c r="C66" s="371"/>
      <c r="D66" s="371"/>
      <c r="E66" s="372">
        <f>E48</f>
        <v>0.47916666666666669</v>
      </c>
      <c r="F66" s="372"/>
      <c r="G66" s="372"/>
      <c r="H66" s="141" t="s">
        <v>313</v>
      </c>
      <c r="I66" s="373">
        <f>E66+TIME(0,35,0)</f>
        <v>0.50347222222222221</v>
      </c>
      <c r="J66" s="373"/>
      <c r="K66" s="373"/>
      <c r="L66" s="390"/>
      <c r="M66" s="390"/>
      <c r="N66" s="390"/>
      <c r="O66" s="390"/>
      <c r="P66" s="390"/>
      <c r="Q66" s="390"/>
      <c r="R66" s="391" t="s">
        <v>465</v>
      </c>
      <c r="S66" s="375"/>
      <c r="T66" s="375"/>
      <c r="U66" s="375"/>
      <c r="V66" s="375"/>
      <c r="W66" s="375"/>
      <c r="X66" s="375"/>
      <c r="Y66" s="374" t="s">
        <v>541</v>
      </c>
      <c r="Z66" s="374"/>
      <c r="AA66" s="374"/>
      <c r="AB66" s="374"/>
      <c r="AC66" s="374"/>
      <c r="AD66" s="374"/>
      <c r="AE66" s="374"/>
      <c r="AF66" s="374"/>
      <c r="AG66" s="374"/>
      <c r="AH66" s="374"/>
      <c r="AI66" s="374"/>
      <c r="AJ66" s="374"/>
      <c r="AK66" s="142"/>
      <c r="AL66" s="143"/>
      <c r="AM66" s="143"/>
      <c r="AN66" s="143"/>
      <c r="AO66" s="143"/>
      <c r="AP66" s="143"/>
      <c r="AQ66" s="169"/>
      <c r="AR66" s="170"/>
    </row>
    <row r="67" spans="1:47" ht="13.5" customHeight="1">
      <c r="A67" s="69"/>
      <c r="B67" s="371"/>
      <c r="C67" s="371"/>
      <c r="D67" s="371"/>
      <c r="E67" s="155"/>
      <c r="F67" s="147"/>
      <c r="G67" s="147"/>
      <c r="H67" s="147"/>
      <c r="I67" s="147"/>
      <c r="J67" s="147"/>
      <c r="K67" s="147"/>
      <c r="L67" s="386"/>
      <c r="M67" s="386"/>
      <c r="N67" s="386"/>
      <c r="O67" s="386"/>
      <c r="P67" s="386"/>
      <c r="Q67" s="386"/>
      <c r="R67" s="391"/>
      <c r="S67" s="369"/>
      <c r="T67" s="369"/>
      <c r="U67" s="369"/>
      <c r="V67" s="369"/>
      <c r="W67" s="369"/>
      <c r="X67" s="369"/>
      <c r="Y67" s="370"/>
      <c r="Z67" s="370"/>
      <c r="AA67" s="370"/>
      <c r="AB67" s="370"/>
      <c r="AC67" s="370"/>
      <c r="AD67" s="370"/>
      <c r="AE67" s="370"/>
      <c r="AF67" s="370"/>
      <c r="AG67" s="370"/>
      <c r="AH67" s="370"/>
      <c r="AI67" s="370"/>
      <c r="AJ67" s="370"/>
      <c r="AK67" s="149"/>
      <c r="AL67" s="150"/>
      <c r="AM67" s="150"/>
      <c r="AN67" s="150"/>
      <c r="AO67" s="150"/>
      <c r="AP67" s="150"/>
      <c r="AQ67" s="171"/>
      <c r="AR67" s="172"/>
    </row>
    <row r="68" spans="1:47" ht="13.5" customHeight="1">
      <c r="A68" s="69"/>
      <c r="B68" s="367"/>
      <c r="C68" s="367"/>
      <c r="D68" s="367"/>
      <c r="E68" s="371" t="s">
        <v>319</v>
      </c>
      <c r="F68" s="371"/>
      <c r="G68" s="371"/>
      <c r="H68" s="371"/>
      <c r="I68" s="371"/>
      <c r="J68" s="371"/>
      <c r="K68" s="371"/>
      <c r="L68" s="368"/>
      <c r="M68" s="368"/>
      <c r="N68" s="368"/>
      <c r="O68" s="368"/>
      <c r="P68" s="368"/>
      <c r="Q68" s="368"/>
      <c r="R68" s="135"/>
      <c r="S68" s="378"/>
      <c r="T68" s="378"/>
      <c r="U68" s="378"/>
      <c r="V68" s="378"/>
      <c r="W68" s="378"/>
      <c r="X68" s="378"/>
      <c r="Y68" s="367"/>
      <c r="Z68" s="367"/>
      <c r="AA68" s="367"/>
      <c r="AB68" s="367"/>
      <c r="AC68" s="367"/>
      <c r="AD68" s="367"/>
      <c r="AE68" s="367"/>
      <c r="AF68" s="367"/>
      <c r="AG68" s="367"/>
      <c r="AH68" s="367"/>
      <c r="AI68" s="367"/>
      <c r="AJ68" s="367"/>
      <c r="AK68" s="136"/>
      <c r="AL68" s="137"/>
      <c r="AM68" s="137"/>
      <c r="AN68" s="137"/>
      <c r="AO68" s="137"/>
      <c r="AP68" s="137"/>
      <c r="AQ68" s="167"/>
      <c r="AR68" s="168"/>
    </row>
    <row r="69" spans="1:47" ht="13.5" customHeight="1">
      <c r="A69" s="69"/>
      <c r="B69" s="367"/>
      <c r="C69" s="367"/>
      <c r="D69" s="367"/>
      <c r="E69" s="371"/>
      <c r="F69" s="371"/>
      <c r="G69" s="371"/>
      <c r="H69" s="371"/>
      <c r="I69" s="371"/>
      <c r="J69" s="371"/>
      <c r="K69" s="371"/>
      <c r="L69" s="368"/>
      <c r="M69" s="368"/>
      <c r="N69" s="368"/>
      <c r="O69" s="368"/>
      <c r="P69" s="368"/>
      <c r="Q69" s="368"/>
      <c r="R69" s="147"/>
      <c r="S69" s="378"/>
      <c r="T69" s="378"/>
      <c r="U69" s="378"/>
      <c r="V69" s="378"/>
      <c r="W69" s="378"/>
      <c r="X69" s="378"/>
      <c r="Y69" s="367"/>
      <c r="Z69" s="367"/>
      <c r="AA69" s="367"/>
      <c r="AB69" s="367"/>
      <c r="AC69" s="367"/>
      <c r="AD69" s="367"/>
      <c r="AE69" s="367"/>
      <c r="AF69" s="367"/>
      <c r="AG69" s="367"/>
      <c r="AH69" s="367"/>
      <c r="AI69" s="367"/>
      <c r="AJ69" s="367"/>
      <c r="AK69" s="136"/>
      <c r="AL69" s="137"/>
      <c r="AM69" s="137"/>
      <c r="AN69" s="137"/>
      <c r="AO69" s="137"/>
      <c r="AP69" s="137"/>
      <c r="AQ69" s="167"/>
      <c r="AR69" s="168"/>
    </row>
    <row r="70" spans="1:47" ht="13.5" customHeight="1">
      <c r="A70" s="69"/>
      <c r="B70" s="371" t="s">
        <v>455</v>
      </c>
      <c r="C70" s="371"/>
      <c r="D70" s="371"/>
      <c r="E70" s="372">
        <f>E52</f>
        <v>0.54166666666666663</v>
      </c>
      <c r="F70" s="372"/>
      <c r="G70" s="372"/>
      <c r="H70" s="141" t="s">
        <v>313</v>
      </c>
      <c r="I70" s="373">
        <f>E70+TIME(0,35,0)</f>
        <v>0.56597222222222221</v>
      </c>
      <c r="J70" s="373"/>
      <c r="K70" s="373"/>
      <c r="L70" s="390"/>
      <c r="M70" s="390"/>
      <c r="N70" s="390"/>
      <c r="O70" s="390"/>
      <c r="P70" s="390"/>
      <c r="Q70" s="390"/>
      <c r="R70" s="389" t="s">
        <v>465</v>
      </c>
      <c r="S70" s="375"/>
      <c r="T70" s="375"/>
      <c r="U70" s="375"/>
      <c r="V70" s="375"/>
      <c r="W70" s="375"/>
      <c r="X70" s="375"/>
      <c r="Y70" s="374" t="s">
        <v>542</v>
      </c>
      <c r="Z70" s="374"/>
      <c r="AA70" s="374"/>
      <c r="AB70" s="374"/>
      <c r="AC70" s="374"/>
      <c r="AD70" s="374"/>
      <c r="AE70" s="374"/>
      <c r="AF70" s="374"/>
      <c r="AG70" s="374"/>
      <c r="AH70" s="374"/>
      <c r="AI70" s="374"/>
      <c r="AJ70" s="374"/>
      <c r="AK70" s="156"/>
      <c r="AL70" s="157"/>
      <c r="AM70" s="157"/>
      <c r="AN70" s="157"/>
      <c r="AO70" s="157"/>
      <c r="AP70" s="157"/>
      <c r="AQ70" s="157"/>
      <c r="AR70" s="158"/>
    </row>
    <row r="71" spans="1:47" ht="13.5" customHeight="1">
      <c r="A71" s="69"/>
      <c r="B71" s="371"/>
      <c r="C71" s="371"/>
      <c r="D71" s="371"/>
      <c r="E71" s="145"/>
      <c r="F71" s="150"/>
      <c r="G71" s="150"/>
      <c r="H71" s="147"/>
      <c r="I71" s="148"/>
      <c r="J71" s="148"/>
      <c r="K71" s="148"/>
      <c r="L71" s="386"/>
      <c r="M71" s="386"/>
      <c r="N71" s="386"/>
      <c r="O71" s="386"/>
      <c r="P71" s="386"/>
      <c r="Q71" s="386"/>
      <c r="R71" s="389"/>
      <c r="S71" s="369"/>
      <c r="T71" s="369"/>
      <c r="U71" s="369"/>
      <c r="V71" s="369"/>
      <c r="W71" s="369"/>
      <c r="X71" s="369"/>
      <c r="Y71" s="367"/>
      <c r="Z71" s="367"/>
      <c r="AA71" s="367"/>
      <c r="AB71" s="367"/>
      <c r="AC71" s="367"/>
      <c r="AD71" s="367"/>
      <c r="AE71" s="367"/>
      <c r="AF71" s="367"/>
      <c r="AG71" s="367"/>
      <c r="AH71" s="367"/>
      <c r="AI71" s="367"/>
      <c r="AJ71" s="367"/>
      <c r="AK71" s="149"/>
      <c r="AL71" s="150"/>
      <c r="AM71" s="150"/>
      <c r="AN71" s="150"/>
      <c r="AO71" s="150"/>
      <c r="AP71" s="150"/>
      <c r="AQ71" s="171"/>
      <c r="AR71" s="172"/>
    </row>
    <row r="72" spans="1:47" ht="13.5" customHeight="1" thickBot="1">
      <c r="A72" s="69"/>
      <c r="B72" s="399" t="s">
        <v>457</v>
      </c>
      <c r="C72" s="399"/>
      <c r="D72" s="399"/>
      <c r="E72" s="387">
        <f>E54</f>
        <v>0.57638888888888895</v>
      </c>
      <c r="F72" s="387"/>
      <c r="G72" s="387"/>
      <c r="H72" s="135" t="s">
        <v>313</v>
      </c>
      <c r="I72" s="388">
        <f>E72+TIME(0,35,0)</f>
        <v>0.60069444444444453</v>
      </c>
      <c r="J72" s="388"/>
      <c r="K72" s="388"/>
      <c r="L72" s="368"/>
      <c r="M72" s="368"/>
      <c r="N72" s="368"/>
      <c r="O72" s="368"/>
      <c r="P72" s="368"/>
      <c r="Q72" s="368"/>
      <c r="R72" s="400" t="s">
        <v>465</v>
      </c>
      <c r="S72" s="378"/>
      <c r="T72" s="378"/>
      <c r="U72" s="378"/>
      <c r="V72" s="378"/>
      <c r="W72" s="378"/>
      <c r="X72" s="378"/>
      <c r="Y72" s="374" t="s">
        <v>543</v>
      </c>
      <c r="Z72" s="374"/>
      <c r="AA72" s="374"/>
      <c r="AB72" s="374"/>
      <c r="AC72" s="374"/>
      <c r="AD72" s="374"/>
      <c r="AE72" s="374"/>
      <c r="AF72" s="374"/>
      <c r="AG72" s="374"/>
      <c r="AH72" s="374"/>
      <c r="AI72" s="374"/>
      <c r="AJ72" s="374"/>
      <c r="AK72" s="156"/>
      <c r="AL72" s="137"/>
      <c r="AM72" s="137"/>
      <c r="AN72" s="137"/>
      <c r="AO72" s="137"/>
      <c r="AP72" s="137"/>
      <c r="AQ72" s="167"/>
      <c r="AR72" s="168"/>
    </row>
    <row r="73" spans="1:47" ht="13.5" customHeight="1" thickBot="1">
      <c r="A73" s="69"/>
      <c r="B73" s="399"/>
      <c r="C73" s="399"/>
      <c r="D73" s="399"/>
      <c r="E73" s="405"/>
      <c r="F73" s="405"/>
      <c r="G73" s="405"/>
      <c r="H73" s="160"/>
      <c r="I73" s="392"/>
      <c r="J73" s="392"/>
      <c r="K73" s="392"/>
      <c r="L73" s="393"/>
      <c r="M73" s="393"/>
      <c r="N73" s="393"/>
      <c r="O73" s="393"/>
      <c r="P73" s="393"/>
      <c r="Q73" s="393"/>
      <c r="R73" s="400"/>
      <c r="S73" s="394"/>
      <c r="T73" s="394"/>
      <c r="U73" s="394"/>
      <c r="V73" s="394"/>
      <c r="W73" s="394"/>
      <c r="X73" s="394"/>
      <c r="Y73" s="406"/>
      <c r="Z73" s="406"/>
      <c r="AA73" s="406"/>
      <c r="AB73" s="406"/>
      <c r="AC73" s="406"/>
      <c r="AD73" s="406"/>
      <c r="AE73" s="406"/>
      <c r="AF73" s="406"/>
      <c r="AG73" s="406"/>
      <c r="AH73" s="406"/>
      <c r="AI73" s="406"/>
      <c r="AJ73" s="406"/>
      <c r="AK73" s="161"/>
      <c r="AL73" s="162"/>
      <c r="AM73" s="162"/>
      <c r="AN73" s="162"/>
      <c r="AO73" s="162"/>
      <c r="AP73" s="162"/>
      <c r="AQ73" s="173"/>
      <c r="AR73" s="174"/>
    </row>
  </sheetData>
  <mergeCells count="318">
    <mergeCell ref="Y72:AJ72"/>
    <mergeCell ref="E73:G73"/>
    <mergeCell ref="I73:K73"/>
    <mergeCell ref="L73:Q73"/>
    <mergeCell ref="S73:X73"/>
    <mergeCell ref="Y73:AJ73"/>
    <mergeCell ref="Y70:AJ70"/>
    <mergeCell ref="L71:Q71"/>
    <mergeCell ref="S71:X71"/>
    <mergeCell ref="Y71:AJ71"/>
    <mergeCell ref="B72:D73"/>
    <mergeCell ref="E72:G72"/>
    <mergeCell ref="I72:K72"/>
    <mergeCell ref="L72:Q72"/>
    <mergeCell ref="R72:R73"/>
    <mergeCell ref="S72:X72"/>
    <mergeCell ref="B69:D69"/>
    <mergeCell ref="L69:Q69"/>
    <mergeCell ref="S69:X69"/>
    <mergeCell ref="B66:D67"/>
    <mergeCell ref="E66:G66"/>
    <mergeCell ref="I66:K66"/>
    <mergeCell ref="L66:Q66"/>
    <mergeCell ref="R66:R67"/>
    <mergeCell ref="Y69:AJ69"/>
    <mergeCell ref="B70:D71"/>
    <mergeCell ref="E70:G70"/>
    <mergeCell ref="I70:K70"/>
    <mergeCell ref="L70:Q70"/>
    <mergeCell ref="R70:R71"/>
    <mergeCell ref="S70:X70"/>
    <mergeCell ref="S66:X66"/>
    <mergeCell ref="Y66:AJ66"/>
    <mergeCell ref="L67:Q67"/>
    <mergeCell ref="S67:X67"/>
    <mergeCell ref="Y67:AJ67"/>
    <mergeCell ref="B68:D68"/>
    <mergeCell ref="E68:K69"/>
    <mergeCell ref="L68:Q68"/>
    <mergeCell ref="S68:X68"/>
    <mergeCell ref="Y68:AJ68"/>
    <mergeCell ref="B64:D65"/>
    <mergeCell ref="E64:G64"/>
    <mergeCell ref="I64:K64"/>
    <mergeCell ref="L64:Q64"/>
    <mergeCell ref="R64:R65"/>
    <mergeCell ref="S64:X64"/>
    <mergeCell ref="Y64:AJ64"/>
    <mergeCell ref="L65:Q65"/>
    <mergeCell ref="S65:X65"/>
    <mergeCell ref="Y65:AJ65"/>
    <mergeCell ref="B62:D63"/>
    <mergeCell ref="E62:G62"/>
    <mergeCell ref="I62:K62"/>
    <mergeCell ref="L62:Q62"/>
    <mergeCell ref="R62:R63"/>
    <mergeCell ref="S62:X62"/>
    <mergeCell ref="Y62:AJ62"/>
    <mergeCell ref="L63:Q63"/>
    <mergeCell ref="S63:X63"/>
    <mergeCell ref="Y63:AJ63"/>
    <mergeCell ref="B59:D59"/>
    <mergeCell ref="E59:K59"/>
    <mergeCell ref="L59:X59"/>
    <mergeCell ref="Y59:AJ59"/>
    <mergeCell ref="AK59:AR59"/>
    <mergeCell ref="B60:D61"/>
    <mergeCell ref="E60:G60"/>
    <mergeCell ref="I60:K60"/>
    <mergeCell ref="L60:Q60"/>
    <mergeCell ref="R60:R61"/>
    <mergeCell ref="S60:X60"/>
    <mergeCell ref="Y60:AJ60"/>
    <mergeCell ref="L61:Q61"/>
    <mergeCell ref="S61:X61"/>
    <mergeCell ref="Y61:AJ61"/>
    <mergeCell ref="B58:P58"/>
    <mergeCell ref="Q58:Y58"/>
    <mergeCell ref="AG58:AK58"/>
    <mergeCell ref="L53:Q53"/>
    <mergeCell ref="S53:X53"/>
    <mergeCell ref="Y53:AJ53"/>
    <mergeCell ref="B54:D55"/>
    <mergeCell ref="E54:G54"/>
    <mergeCell ref="I54:K54"/>
    <mergeCell ref="L54:Q54"/>
    <mergeCell ref="R54:R55"/>
    <mergeCell ref="S54:X54"/>
    <mergeCell ref="Y54:AJ54"/>
    <mergeCell ref="B52:D53"/>
    <mergeCell ref="E52:G52"/>
    <mergeCell ref="I52:K52"/>
    <mergeCell ref="L52:Q52"/>
    <mergeCell ref="R52:R53"/>
    <mergeCell ref="S52:X52"/>
    <mergeCell ref="Y52:AJ52"/>
    <mergeCell ref="E55:G55"/>
    <mergeCell ref="I55:K55"/>
    <mergeCell ref="L55:Q55"/>
    <mergeCell ref="S55:X55"/>
    <mergeCell ref="Y55:AJ55"/>
    <mergeCell ref="B50:D50"/>
    <mergeCell ref="E50:K51"/>
    <mergeCell ref="L50:Q50"/>
    <mergeCell ref="S50:X50"/>
    <mergeCell ref="Y50:AJ50"/>
    <mergeCell ref="B51:D51"/>
    <mergeCell ref="L51:Q51"/>
    <mergeCell ref="S51:X51"/>
    <mergeCell ref="Y51:AJ51"/>
    <mergeCell ref="B48:D49"/>
    <mergeCell ref="E48:G48"/>
    <mergeCell ref="I48:K48"/>
    <mergeCell ref="L48:Q48"/>
    <mergeCell ref="R48:R49"/>
    <mergeCell ref="S48:X48"/>
    <mergeCell ref="Y48:AJ48"/>
    <mergeCell ref="L49:Q49"/>
    <mergeCell ref="S49:X49"/>
    <mergeCell ref="Y49:AJ49"/>
    <mergeCell ref="B46:D47"/>
    <mergeCell ref="E46:G46"/>
    <mergeCell ref="I46:K46"/>
    <mergeCell ref="L46:Q46"/>
    <mergeCell ref="R46:R47"/>
    <mergeCell ref="S46:X46"/>
    <mergeCell ref="Y46:AJ46"/>
    <mergeCell ref="L47:Q47"/>
    <mergeCell ref="S47:X47"/>
    <mergeCell ref="Y47:AJ47"/>
    <mergeCell ref="Y42:AJ42"/>
    <mergeCell ref="L43:Q43"/>
    <mergeCell ref="S43:X43"/>
    <mergeCell ref="Y43:AJ43"/>
    <mergeCell ref="B44:D45"/>
    <mergeCell ref="E44:G44"/>
    <mergeCell ref="I44:K44"/>
    <mergeCell ref="L44:Q44"/>
    <mergeCell ref="R44:R45"/>
    <mergeCell ref="S44:X44"/>
    <mergeCell ref="B42:D43"/>
    <mergeCell ref="E42:G42"/>
    <mergeCell ref="I42:K42"/>
    <mergeCell ref="L42:Q42"/>
    <mergeCell ref="R42:R43"/>
    <mergeCell ref="S42:X42"/>
    <mergeCell ref="Y44:AJ44"/>
    <mergeCell ref="L45:Q45"/>
    <mergeCell ref="S45:X45"/>
    <mergeCell ref="Y45:AJ45"/>
    <mergeCell ref="B41:D41"/>
    <mergeCell ref="E41:K41"/>
    <mergeCell ref="L41:X41"/>
    <mergeCell ref="Y41:AJ41"/>
    <mergeCell ref="AK41:AR41"/>
    <mergeCell ref="Y36:AJ36"/>
    <mergeCell ref="E37:G37"/>
    <mergeCell ref="I37:K37"/>
    <mergeCell ref="L37:Q37"/>
    <mergeCell ref="S37:X37"/>
    <mergeCell ref="Y37:AJ37"/>
    <mergeCell ref="B36:D37"/>
    <mergeCell ref="E36:G36"/>
    <mergeCell ref="I36:K36"/>
    <mergeCell ref="L36:Q36"/>
    <mergeCell ref="R36:R37"/>
    <mergeCell ref="S36:X36"/>
    <mergeCell ref="B40:P40"/>
    <mergeCell ref="Q40:Y40"/>
    <mergeCell ref="AG40:AK40"/>
    <mergeCell ref="B34:D35"/>
    <mergeCell ref="E34:G34"/>
    <mergeCell ref="I34:K34"/>
    <mergeCell ref="L34:Q34"/>
    <mergeCell ref="R34:R35"/>
    <mergeCell ref="S34:X34"/>
    <mergeCell ref="Y34:AJ34"/>
    <mergeCell ref="L35:Q35"/>
    <mergeCell ref="S35:X35"/>
    <mergeCell ref="Y35:AJ35"/>
    <mergeCell ref="B32:D32"/>
    <mergeCell ref="E32:K33"/>
    <mergeCell ref="L32:Q32"/>
    <mergeCell ref="S32:X32"/>
    <mergeCell ref="Y32:AJ32"/>
    <mergeCell ref="B33:D33"/>
    <mergeCell ref="L33:Q33"/>
    <mergeCell ref="S33:X33"/>
    <mergeCell ref="Y33:AJ33"/>
    <mergeCell ref="B30:D31"/>
    <mergeCell ref="E30:G30"/>
    <mergeCell ref="I30:K30"/>
    <mergeCell ref="L30:Q30"/>
    <mergeCell ref="R30:R31"/>
    <mergeCell ref="S30:X30"/>
    <mergeCell ref="Y30:AJ30"/>
    <mergeCell ref="L31:Q31"/>
    <mergeCell ref="S31:X31"/>
    <mergeCell ref="Y31:AJ31"/>
    <mergeCell ref="B28:D29"/>
    <mergeCell ref="E28:G28"/>
    <mergeCell ref="I28:K28"/>
    <mergeCell ref="L28:Q28"/>
    <mergeCell ref="R28:R29"/>
    <mergeCell ref="S28:X28"/>
    <mergeCell ref="Y28:AJ28"/>
    <mergeCell ref="L29:Q29"/>
    <mergeCell ref="S29:X29"/>
    <mergeCell ref="Y29:AJ29"/>
    <mergeCell ref="B26:D27"/>
    <mergeCell ref="E26:G26"/>
    <mergeCell ref="I26:K26"/>
    <mergeCell ref="L26:Q26"/>
    <mergeCell ref="R26:R27"/>
    <mergeCell ref="S26:X26"/>
    <mergeCell ref="Y26:AJ26"/>
    <mergeCell ref="L27:Q27"/>
    <mergeCell ref="S27:X27"/>
    <mergeCell ref="Y27:AJ27"/>
    <mergeCell ref="B23:D23"/>
    <mergeCell ref="E23:K23"/>
    <mergeCell ref="L23:X23"/>
    <mergeCell ref="Y23:AJ23"/>
    <mergeCell ref="AK23:AR23"/>
    <mergeCell ref="B24:D25"/>
    <mergeCell ref="E24:G24"/>
    <mergeCell ref="I24:K24"/>
    <mergeCell ref="L24:Q24"/>
    <mergeCell ref="R24:R25"/>
    <mergeCell ref="S24:X24"/>
    <mergeCell ref="Y24:AJ24"/>
    <mergeCell ref="L25:Q25"/>
    <mergeCell ref="S25:X25"/>
    <mergeCell ref="Y25:AJ25"/>
    <mergeCell ref="B22:P22"/>
    <mergeCell ref="Q22:Y22"/>
    <mergeCell ref="AG22:AK22"/>
    <mergeCell ref="L17:Q17"/>
    <mergeCell ref="S17:X17"/>
    <mergeCell ref="Y17:AJ17"/>
    <mergeCell ref="B18:D19"/>
    <mergeCell ref="E18:G18"/>
    <mergeCell ref="I18:K18"/>
    <mergeCell ref="L18:Q18"/>
    <mergeCell ref="R18:R19"/>
    <mergeCell ref="S18:X18"/>
    <mergeCell ref="Y18:AJ18"/>
    <mergeCell ref="B16:D17"/>
    <mergeCell ref="E16:G16"/>
    <mergeCell ref="I16:K16"/>
    <mergeCell ref="L16:Q16"/>
    <mergeCell ref="R16:R17"/>
    <mergeCell ref="S16:X16"/>
    <mergeCell ref="Y16:AJ16"/>
    <mergeCell ref="E19:G19"/>
    <mergeCell ref="I19:K19"/>
    <mergeCell ref="L19:Q19"/>
    <mergeCell ref="S19:X19"/>
    <mergeCell ref="Y19:AJ19"/>
    <mergeCell ref="B14:D14"/>
    <mergeCell ref="E14:K15"/>
    <mergeCell ref="L14:Q14"/>
    <mergeCell ref="S14:X14"/>
    <mergeCell ref="Y14:AJ14"/>
    <mergeCell ref="B15:D15"/>
    <mergeCell ref="L15:Q15"/>
    <mergeCell ref="S15:X15"/>
    <mergeCell ref="Y15:AJ15"/>
    <mergeCell ref="B12:D13"/>
    <mergeCell ref="E12:G12"/>
    <mergeCell ref="I12:K12"/>
    <mergeCell ref="L12:Q12"/>
    <mergeCell ref="R12:R13"/>
    <mergeCell ref="S12:X12"/>
    <mergeCell ref="Y12:AJ12"/>
    <mergeCell ref="L13:Q13"/>
    <mergeCell ref="S13:X13"/>
    <mergeCell ref="Y13:AJ13"/>
    <mergeCell ref="B10:D11"/>
    <mergeCell ref="E10:G10"/>
    <mergeCell ref="I10:K10"/>
    <mergeCell ref="L10:Q10"/>
    <mergeCell ref="R10:R11"/>
    <mergeCell ref="S10:X10"/>
    <mergeCell ref="Y10:AJ10"/>
    <mergeCell ref="L11:Q11"/>
    <mergeCell ref="S11:X11"/>
    <mergeCell ref="Y11:AJ11"/>
    <mergeCell ref="Y6:AJ6"/>
    <mergeCell ref="L7:Q7"/>
    <mergeCell ref="S7:X7"/>
    <mergeCell ref="Y7:AJ7"/>
    <mergeCell ref="B8:D9"/>
    <mergeCell ref="E8:G8"/>
    <mergeCell ref="I8:K8"/>
    <mergeCell ref="L8:Q8"/>
    <mergeCell ref="R8:R9"/>
    <mergeCell ref="S8:X8"/>
    <mergeCell ref="B6:D7"/>
    <mergeCell ref="E6:G6"/>
    <mergeCell ref="I6:K6"/>
    <mergeCell ref="L6:Q6"/>
    <mergeCell ref="R6:R7"/>
    <mergeCell ref="S6:X6"/>
    <mergeCell ref="Y8:AJ8"/>
    <mergeCell ref="L9:Q9"/>
    <mergeCell ref="S9:X9"/>
    <mergeCell ref="Y9:AJ9"/>
    <mergeCell ref="H2:L2"/>
    <mergeCell ref="M2:O2"/>
    <mergeCell ref="B4:P4"/>
    <mergeCell ref="Q4:Y4"/>
    <mergeCell ref="AG4:AK4"/>
    <mergeCell ref="B5:D5"/>
    <mergeCell ref="E5:K5"/>
    <mergeCell ref="L5:X5"/>
    <mergeCell ref="Y5:AJ5"/>
    <mergeCell ref="AK5:AR5"/>
  </mergeCells>
  <phoneticPr fontId="3"/>
  <pageMargins left="0.72986111111111107" right="0.27569444444444446" top="0.55138888888888893" bottom="0.39374999999999999" header="0.51180555555555551" footer="0.51180555555555551"/>
  <pageSetup paperSize="9" scale="80" firstPageNumber="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91"/>
  <sheetViews>
    <sheetView view="pageBreakPreview" zoomScaleNormal="115" zoomScaleSheetLayoutView="100" workbookViewId="0">
      <selection activeCell="S35" sqref="S35"/>
    </sheetView>
  </sheetViews>
  <sheetFormatPr defaultRowHeight="13.5"/>
  <cols>
    <col min="1" max="9" width="9" style="11"/>
    <col min="10" max="10" width="19.25" style="11" customWidth="1"/>
    <col min="11" max="16384" width="9" style="11"/>
  </cols>
  <sheetData>
    <row r="91" spans="2:2">
      <c r="B91" s="11" t="s">
        <v>177</v>
      </c>
    </row>
  </sheetData>
  <phoneticPr fontId="3"/>
  <pageMargins left="0.93" right="0.21" top="0.53" bottom="0.41" header="0.51200000000000001" footer="0.34"/>
  <pageSetup paperSize="9" orientation="portrait" r:id="rId1"/>
  <headerFooter alignWithMargins="0"/>
  <rowBreaks count="1" manualBreakCount="1">
    <brk id="62"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8"/>
  <sheetViews>
    <sheetView view="pageBreakPreview" zoomScale="60" zoomScaleNormal="55" workbookViewId="0">
      <selection activeCell="S35" sqref="S35"/>
    </sheetView>
  </sheetViews>
  <sheetFormatPr defaultRowHeight="13.5"/>
  <cols>
    <col min="1" max="16384" width="9" style="15"/>
  </cols>
  <sheetData>
    <row r="1" spans="1:2" ht="32.25">
      <c r="A1" s="14" t="s">
        <v>224</v>
      </c>
    </row>
    <row r="2" spans="1:2" ht="30.75">
      <c r="A2" s="16"/>
    </row>
    <row r="3" spans="1:2" ht="25.5">
      <c r="A3" s="17" t="s">
        <v>225</v>
      </c>
    </row>
    <row r="4" spans="1:2" ht="25.5">
      <c r="A4" s="17"/>
      <c r="B4" s="17" t="s">
        <v>226</v>
      </c>
    </row>
    <row r="5" spans="1:2" ht="25.5">
      <c r="A5" s="17"/>
      <c r="B5" s="17" t="s">
        <v>227</v>
      </c>
    </row>
    <row r="6" spans="1:2" ht="25.5">
      <c r="A6" s="17"/>
      <c r="B6" s="17" t="s">
        <v>228</v>
      </c>
    </row>
    <row r="7" spans="1:2" ht="25.5">
      <c r="A7" s="17"/>
      <c r="B7" s="17" t="s">
        <v>229</v>
      </c>
    </row>
    <row r="82" spans="2:2" ht="25.5">
      <c r="B82" s="17" t="s">
        <v>226</v>
      </c>
    </row>
    <row r="108" spans="2:2" ht="25.5">
      <c r="B108" s="17" t="s">
        <v>227</v>
      </c>
    </row>
  </sheetData>
  <phoneticPr fontId="3"/>
  <printOptions horizontalCentered="1"/>
  <pageMargins left="0.31496062992125984" right="0.31496062992125984"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9"/>
  <sheetViews>
    <sheetView zoomScaleNormal="100" workbookViewId="0">
      <selection activeCell="S35" sqref="S35"/>
    </sheetView>
  </sheetViews>
  <sheetFormatPr defaultRowHeight="13.5"/>
  <cols>
    <col min="1" max="16384" width="9" style="12"/>
  </cols>
  <sheetData>
    <row r="1" spans="1:9" ht="18.75">
      <c r="A1" s="176" t="s">
        <v>178</v>
      </c>
      <c r="B1" s="176"/>
      <c r="C1" s="176"/>
      <c r="D1" s="176"/>
      <c r="E1" s="176"/>
      <c r="F1" s="176"/>
      <c r="G1" s="176"/>
      <c r="H1" s="176"/>
      <c r="I1" s="176"/>
    </row>
    <row r="2" spans="1:9" s="13" customFormat="1" ht="14.25"/>
    <row r="3" spans="1:9" s="13" customFormat="1" ht="14.25">
      <c r="A3" s="13" t="s">
        <v>179</v>
      </c>
    </row>
    <row r="4" spans="1:9" s="13" customFormat="1" ht="14.25">
      <c r="B4" s="13" t="s">
        <v>180</v>
      </c>
    </row>
    <row r="5" spans="1:9" s="13" customFormat="1" ht="14.25">
      <c r="B5" s="13" t="s">
        <v>181</v>
      </c>
    </row>
    <row r="6" spans="1:9" s="13" customFormat="1" ht="14.25">
      <c r="B6" s="13" t="s">
        <v>182</v>
      </c>
    </row>
    <row r="7" spans="1:9" s="13" customFormat="1" ht="14.25"/>
    <row r="8" spans="1:9" s="13" customFormat="1" ht="14.25">
      <c r="A8" s="13" t="s">
        <v>183</v>
      </c>
    </row>
    <row r="9" spans="1:9" s="13" customFormat="1" ht="14.25">
      <c r="B9" s="13" t="s">
        <v>184</v>
      </c>
    </row>
    <row r="10" spans="1:9" s="13" customFormat="1" ht="14.25">
      <c r="B10" s="13" t="s">
        <v>185</v>
      </c>
    </row>
    <row r="11" spans="1:9" s="13" customFormat="1" ht="14.25">
      <c r="B11" s="13" t="s">
        <v>186</v>
      </c>
    </row>
    <row r="12" spans="1:9" s="13" customFormat="1" ht="14.25">
      <c r="B12" s="13" t="s">
        <v>187</v>
      </c>
    </row>
    <row r="13" spans="1:9" s="13" customFormat="1" ht="14.25">
      <c r="B13" s="13" t="s">
        <v>188</v>
      </c>
    </row>
    <row r="14" spans="1:9" s="13" customFormat="1" ht="14.25">
      <c r="B14" s="13" t="s">
        <v>189</v>
      </c>
    </row>
    <row r="15" spans="1:9" s="13" customFormat="1" ht="14.25"/>
    <row r="16" spans="1:9" s="13" customFormat="1" ht="14.25">
      <c r="A16" s="13" t="s">
        <v>190</v>
      </c>
    </row>
    <row r="17" spans="1:2" s="13" customFormat="1" ht="14.25">
      <c r="B17" s="13" t="s">
        <v>191</v>
      </c>
    </row>
    <row r="18" spans="1:2" s="13" customFormat="1" ht="14.25">
      <c r="B18" s="13" t="s">
        <v>192</v>
      </c>
    </row>
    <row r="19" spans="1:2" s="13" customFormat="1" ht="14.25"/>
    <row r="20" spans="1:2" s="13" customFormat="1" ht="14.25">
      <c r="A20" s="13" t="s">
        <v>193</v>
      </c>
    </row>
    <row r="21" spans="1:2" s="13" customFormat="1" ht="14.25">
      <c r="B21" s="13" t="s">
        <v>194</v>
      </c>
    </row>
    <row r="22" spans="1:2" s="13" customFormat="1" ht="14.25">
      <c r="B22" s="13" t="s">
        <v>195</v>
      </c>
    </row>
    <row r="23" spans="1:2" s="13" customFormat="1" ht="14.25">
      <c r="B23" s="13" t="s">
        <v>196</v>
      </c>
    </row>
    <row r="24" spans="1:2" s="13" customFormat="1" ht="14.25">
      <c r="B24" s="13" t="s">
        <v>197</v>
      </c>
    </row>
    <row r="25" spans="1:2" s="13" customFormat="1" ht="14.25"/>
    <row r="26" spans="1:2" s="13" customFormat="1" ht="14.25">
      <c r="A26" s="13" t="s">
        <v>198</v>
      </c>
    </row>
    <row r="27" spans="1:2" s="13" customFormat="1" ht="14.25">
      <c r="B27" s="13" t="s">
        <v>199</v>
      </c>
    </row>
    <row r="28" spans="1:2" s="13" customFormat="1" ht="14.25">
      <c r="B28" s="13" t="s">
        <v>200</v>
      </c>
    </row>
    <row r="29" spans="1:2" s="13" customFormat="1" ht="14.25">
      <c r="B29" s="13" t="s">
        <v>201</v>
      </c>
    </row>
    <row r="30" spans="1:2" s="13" customFormat="1" ht="14.25">
      <c r="B30" s="13" t="s">
        <v>202</v>
      </c>
    </row>
    <row r="31" spans="1:2" s="13" customFormat="1" ht="14.25">
      <c r="B31" s="13" t="s">
        <v>203</v>
      </c>
    </row>
    <row r="32" spans="1:2" s="13" customFormat="1" ht="14.25"/>
    <row r="33" spans="1:2" s="13" customFormat="1" ht="14.25">
      <c r="A33" s="13" t="s">
        <v>204</v>
      </c>
    </row>
    <row r="34" spans="1:2" s="13" customFormat="1" ht="14.25">
      <c r="B34" s="13" t="s">
        <v>205</v>
      </c>
    </row>
    <row r="35" spans="1:2" s="13" customFormat="1" ht="14.25"/>
    <row r="36" spans="1:2" s="13" customFormat="1" ht="14.25">
      <c r="A36" s="13" t="s">
        <v>206</v>
      </c>
    </row>
    <row r="37" spans="1:2" s="13" customFormat="1" ht="14.25">
      <c r="B37" s="13" t="s">
        <v>207</v>
      </c>
    </row>
    <row r="38" spans="1:2" s="13" customFormat="1" ht="14.25">
      <c r="B38" s="13" t="s">
        <v>208</v>
      </c>
    </row>
    <row r="39" spans="1:2" s="13" customFormat="1" ht="14.25">
      <c r="B39" s="13" t="s">
        <v>209</v>
      </c>
    </row>
    <row r="40" spans="1:2" s="13" customFormat="1" ht="14.25">
      <c r="B40" s="13" t="s">
        <v>210</v>
      </c>
    </row>
    <row r="41" spans="1:2" s="13" customFormat="1" ht="14.25">
      <c r="B41" s="13" t="s">
        <v>211</v>
      </c>
    </row>
    <row r="42" spans="1:2" s="13" customFormat="1" ht="14.25">
      <c r="B42" s="13" t="s">
        <v>212</v>
      </c>
    </row>
    <row r="43" spans="1:2" s="13" customFormat="1" ht="14.25">
      <c r="B43" s="13" t="s">
        <v>213</v>
      </c>
    </row>
    <row r="44" spans="1:2" s="13" customFormat="1" ht="14.25"/>
    <row r="45" spans="1:2" s="13" customFormat="1" ht="14.25">
      <c r="A45" s="13" t="s">
        <v>214</v>
      </c>
    </row>
    <row r="46" spans="1:2" s="13" customFormat="1" ht="14.25">
      <c r="B46" s="13" t="s">
        <v>215</v>
      </c>
    </row>
    <row r="47" spans="1:2" s="13" customFormat="1" ht="14.25">
      <c r="B47" s="13" t="s">
        <v>216</v>
      </c>
    </row>
    <row r="48" spans="1:2" s="13" customFormat="1" ht="14.25">
      <c r="B48" s="13" t="s">
        <v>217</v>
      </c>
    </row>
    <row r="49" spans="1:2" s="13" customFormat="1" ht="14.25">
      <c r="B49" s="13" t="s">
        <v>218</v>
      </c>
    </row>
    <row r="50" spans="1:2" s="13" customFormat="1" ht="14.25">
      <c r="B50" s="13" t="s">
        <v>219</v>
      </c>
    </row>
    <row r="51" spans="1:2" s="13" customFormat="1" ht="14.25">
      <c r="B51" s="13" t="s">
        <v>220</v>
      </c>
    </row>
    <row r="52" spans="1:2" s="13" customFormat="1" ht="14.25"/>
    <row r="53" spans="1:2" s="13" customFormat="1" ht="14.25">
      <c r="A53" s="13" t="s">
        <v>221</v>
      </c>
    </row>
    <row r="54" spans="1:2" s="13" customFormat="1" ht="14.25">
      <c r="B54" s="13" t="s">
        <v>222</v>
      </c>
    </row>
    <row r="55" spans="1:2" s="13" customFormat="1" ht="14.25">
      <c r="B55" s="13" t="s">
        <v>223</v>
      </c>
    </row>
    <row r="56" spans="1:2" s="13" customFormat="1" ht="14.25"/>
    <row r="57" spans="1:2" s="13" customFormat="1" ht="14.25"/>
    <row r="58" spans="1:2" s="13" customFormat="1" ht="14.25"/>
    <row r="59" spans="1:2" s="13" customFormat="1" ht="14.25"/>
  </sheetData>
  <mergeCells count="1">
    <mergeCell ref="A1:I1"/>
  </mergeCells>
  <phoneticPr fontId="3"/>
  <pageMargins left="0.70866141732283472" right="0.5118110236220472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111"/>
  <sheetViews>
    <sheetView view="pageBreakPreview" zoomScaleNormal="100" workbookViewId="0">
      <selection activeCell="S35" sqref="S35"/>
    </sheetView>
  </sheetViews>
  <sheetFormatPr defaultRowHeight="13.5"/>
  <cols>
    <col min="1" max="3" width="5.625" style="1" customWidth="1"/>
    <col min="4" max="7" width="3.625" style="1" customWidth="1"/>
    <col min="8" max="8" width="5.375" style="1" bestFit="1" customWidth="1"/>
    <col min="9" max="9" width="3.625" style="1" customWidth="1"/>
    <col min="10" max="32" width="5.625" style="1" customWidth="1"/>
    <col min="33" max="16384" width="9" style="1"/>
  </cols>
  <sheetData>
    <row r="2" spans="1:4" ht="15" customHeight="1"/>
    <row r="3" spans="1:4" ht="15" customHeight="1"/>
    <row r="4" spans="1:4" ht="15" customHeight="1"/>
    <row r="5" spans="1:4" ht="15" customHeight="1"/>
    <row r="6" spans="1:4" ht="14.1" customHeight="1">
      <c r="A6" s="1" t="s">
        <v>0</v>
      </c>
      <c r="B6" s="1" t="s">
        <v>1</v>
      </c>
      <c r="D6" s="1" t="s">
        <v>2</v>
      </c>
    </row>
    <row r="7" spans="1:4" ht="14.1" customHeight="1">
      <c r="D7" s="1" t="s">
        <v>3</v>
      </c>
    </row>
    <row r="8" spans="1:4" ht="14.1" customHeight="1">
      <c r="D8" s="1" t="s">
        <v>4</v>
      </c>
    </row>
    <row r="9" spans="1:4" ht="14.1" customHeight="1"/>
    <row r="10" spans="1:4" ht="14.1" customHeight="1">
      <c r="A10" s="1" t="s">
        <v>5</v>
      </c>
      <c r="B10" s="1" t="s">
        <v>6</v>
      </c>
      <c r="D10" s="1" t="s">
        <v>7</v>
      </c>
    </row>
    <row r="11" spans="1:4" ht="14.1" customHeight="1"/>
    <row r="12" spans="1:4" ht="14.1" customHeight="1">
      <c r="A12" s="1" t="s">
        <v>8</v>
      </c>
      <c r="B12" s="1" t="s">
        <v>9</v>
      </c>
      <c r="D12" s="1" t="s">
        <v>10</v>
      </c>
    </row>
    <row r="13" spans="1:4" ht="14.1" customHeight="1"/>
    <row r="14" spans="1:4" ht="14.1" customHeight="1">
      <c r="A14" s="1" t="s">
        <v>11</v>
      </c>
      <c r="B14" s="1" t="s">
        <v>12</v>
      </c>
      <c r="D14" s="1" t="s">
        <v>13</v>
      </c>
    </row>
    <row r="15" spans="1:4" ht="14.1" customHeight="1"/>
    <row r="16" spans="1:4" ht="14.1" customHeight="1">
      <c r="A16" s="1" t="s">
        <v>14</v>
      </c>
      <c r="B16" s="1" t="s">
        <v>15</v>
      </c>
      <c r="D16" s="1" t="s">
        <v>166</v>
      </c>
    </row>
    <row r="17" spans="1:15" ht="14.1" customHeight="1">
      <c r="D17" s="1" t="s">
        <v>175</v>
      </c>
    </row>
    <row r="18" spans="1:15" ht="14.1" customHeight="1"/>
    <row r="19" spans="1:15" ht="14.1" customHeight="1">
      <c r="A19" s="1" t="s">
        <v>16</v>
      </c>
      <c r="B19" s="1" t="s">
        <v>29</v>
      </c>
      <c r="D19" s="4" t="s">
        <v>157</v>
      </c>
    </row>
    <row r="20" spans="1:15" ht="14.1" customHeight="1">
      <c r="D20" s="1" t="s">
        <v>30</v>
      </c>
      <c r="E20" s="1" t="s">
        <v>31</v>
      </c>
    </row>
    <row r="21" spans="1:15" ht="14.1" customHeight="1">
      <c r="D21" s="1" t="s">
        <v>32</v>
      </c>
      <c r="E21" s="1" t="s">
        <v>158</v>
      </c>
    </row>
    <row r="22" spans="1:15" ht="14.1" customHeight="1">
      <c r="E22" s="1" t="s">
        <v>33</v>
      </c>
    </row>
    <row r="23" spans="1:15" ht="14.1" customHeight="1">
      <c r="D23" s="1" t="s">
        <v>34</v>
      </c>
      <c r="E23" s="1" t="s">
        <v>159</v>
      </c>
    </row>
    <row r="24" spans="1:15" ht="14.1" customHeight="1">
      <c r="E24" s="1" t="s">
        <v>33</v>
      </c>
    </row>
    <row r="25" spans="1:15" ht="14.1" customHeight="1"/>
    <row r="26" spans="1:15" ht="14.1" customHeight="1">
      <c r="A26" s="1" t="s">
        <v>28</v>
      </c>
      <c r="B26" s="1" t="s">
        <v>17</v>
      </c>
      <c r="D26" s="6" t="s">
        <v>140</v>
      </c>
      <c r="E26" s="7" t="s">
        <v>18</v>
      </c>
      <c r="F26" s="8" t="s">
        <v>167</v>
      </c>
      <c r="G26" s="7" t="s">
        <v>19</v>
      </c>
      <c r="H26" s="4" t="s">
        <v>20</v>
      </c>
      <c r="J26" s="1" t="s">
        <v>21</v>
      </c>
      <c r="N26" s="1" t="s">
        <v>22</v>
      </c>
      <c r="O26" s="1" t="s">
        <v>23</v>
      </c>
    </row>
    <row r="27" spans="1:15" ht="14.1" customHeight="1">
      <c r="D27" s="7"/>
      <c r="E27" s="7"/>
      <c r="F27" s="7"/>
      <c r="G27" s="7"/>
      <c r="J27" s="1" t="s">
        <v>24</v>
      </c>
      <c r="N27" s="1" t="s">
        <v>25</v>
      </c>
      <c r="O27" s="1" t="s">
        <v>26</v>
      </c>
    </row>
    <row r="28" spans="1:15" ht="14.1" customHeight="1">
      <c r="D28" s="7"/>
      <c r="E28" s="7"/>
      <c r="F28" s="7"/>
      <c r="G28" s="7"/>
      <c r="J28" s="1" t="s">
        <v>145</v>
      </c>
      <c r="N28" s="1" t="s">
        <v>22</v>
      </c>
      <c r="O28" s="1" t="s">
        <v>27</v>
      </c>
    </row>
    <row r="29" spans="1:15" ht="14.1" customHeight="1">
      <c r="D29" s="6" t="s">
        <v>140</v>
      </c>
      <c r="E29" s="7" t="s">
        <v>18</v>
      </c>
      <c r="F29" s="8" t="s">
        <v>168</v>
      </c>
      <c r="G29" s="7" t="s">
        <v>19</v>
      </c>
      <c r="H29" s="4" t="s">
        <v>156</v>
      </c>
      <c r="J29" s="1" t="s">
        <v>21</v>
      </c>
      <c r="N29" s="1" t="s">
        <v>22</v>
      </c>
      <c r="O29" s="1" t="s">
        <v>23</v>
      </c>
    </row>
    <row r="30" spans="1:15" ht="14.1" customHeight="1">
      <c r="J30" s="1" t="s">
        <v>24</v>
      </c>
      <c r="N30" s="1" t="s">
        <v>25</v>
      </c>
      <c r="O30" s="1" t="s">
        <v>26</v>
      </c>
    </row>
    <row r="31" spans="1:15" ht="14.1" customHeight="1">
      <c r="J31" s="1" t="s">
        <v>145</v>
      </c>
      <c r="N31" s="1" t="s">
        <v>22</v>
      </c>
      <c r="O31" s="1" t="s">
        <v>27</v>
      </c>
    </row>
    <row r="32" spans="1:15" ht="14.1" customHeight="1"/>
    <row r="33" spans="1:5" ht="14.1" customHeight="1">
      <c r="A33" s="1" t="s">
        <v>35</v>
      </c>
      <c r="B33" s="1" t="s">
        <v>36</v>
      </c>
      <c r="D33" s="1" t="s">
        <v>37</v>
      </c>
      <c r="E33" s="1" t="s">
        <v>40</v>
      </c>
    </row>
    <row r="34" spans="1:5" ht="14.1" customHeight="1">
      <c r="D34" s="1" t="s">
        <v>38</v>
      </c>
      <c r="E34" s="1" t="s">
        <v>39</v>
      </c>
    </row>
    <row r="35" spans="1:5" ht="14.1" customHeight="1">
      <c r="D35" s="1" t="s">
        <v>41</v>
      </c>
      <c r="E35" s="1" t="s">
        <v>42</v>
      </c>
    </row>
    <row r="36" spans="1:5" ht="14.1" customHeight="1">
      <c r="E36" s="1" t="s">
        <v>43</v>
      </c>
    </row>
    <row r="37" spans="1:5" ht="14.1" customHeight="1">
      <c r="D37" s="1" t="s">
        <v>44</v>
      </c>
      <c r="E37" s="1" t="s">
        <v>137</v>
      </c>
    </row>
    <row r="38" spans="1:5" ht="14.1" customHeight="1">
      <c r="E38" s="1" t="s">
        <v>45</v>
      </c>
    </row>
    <row r="39" spans="1:5" ht="14.1" customHeight="1">
      <c r="E39" s="1" t="s">
        <v>46</v>
      </c>
    </row>
    <row r="40" spans="1:5" ht="14.1" customHeight="1"/>
    <row r="41" spans="1:5" ht="14.1" customHeight="1">
      <c r="A41" s="1" t="s">
        <v>47</v>
      </c>
      <c r="B41" s="1" t="s">
        <v>48</v>
      </c>
      <c r="D41" s="1" t="s">
        <v>37</v>
      </c>
      <c r="E41" s="1" t="s">
        <v>160</v>
      </c>
    </row>
    <row r="42" spans="1:5" ht="14.1" customHeight="1">
      <c r="E42" s="1" t="s">
        <v>49</v>
      </c>
    </row>
    <row r="43" spans="1:5" ht="14.1" customHeight="1">
      <c r="E43" s="1" t="s">
        <v>50</v>
      </c>
    </row>
    <row r="44" spans="1:5" ht="14.1" customHeight="1">
      <c r="D44" s="1" t="s">
        <v>32</v>
      </c>
      <c r="E44" s="1" t="s">
        <v>161</v>
      </c>
    </row>
    <row r="45" spans="1:5" ht="14.1" customHeight="1">
      <c r="E45" s="1" t="s">
        <v>51</v>
      </c>
    </row>
    <row r="46" spans="1:5" ht="14.1" customHeight="1">
      <c r="E46" s="1" t="s">
        <v>52</v>
      </c>
    </row>
    <row r="47" spans="1:5" ht="14.1" customHeight="1">
      <c r="D47" s="4" t="s">
        <v>169</v>
      </c>
    </row>
    <row r="48" spans="1:5" ht="14.1" customHeight="1">
      <c r="D48" s="4" t="s">
        <v>153</v>
      </c>
    </row>
    <row r="49" spans="1:6" ht="14.1" customHeight="1">
      <c r="D49" s="4"/>
      <c r="E49" s="5" t="s">
        <v>154</v>
      </c>
    </row>
    <row r="50" spans="1:6" ht="14.1" customHeight="1">
      <c r="D50" s="4"/>
    </row>
    <row r="51" spans="1:6" ht="14.1" customHeight="1">
      <c r="A51" s="1" t="s">
        <v>53</v>
      </c>
      <c r="B51" s="1" t="s">
        <v>54</v>
      </c>
      <c r="D51" s="1" t="s">
        <v>155</v>
      </c>
    </row>
    <row r="52" spans="1:6" ht="14.1" customHeight="1">
      <c r="D52" s="1" t="s">
        <v>55</v>
      </c>
    </row>
    <row r="53" spans="1:6" ht="14.1" customHeight="1">
      <c r="D53" s="2" t="s">
        <v>56</v>
      </c>
      <c r="E53" s="1" t="s">
        <v>57</v>
      </c>
    </row>
    <row r="54" spans="1:6" ht="14.1" customHeight="1">
      <c r="E54" s="1" t="s">
        <v>58</v>
      </c>
    </row>
    <row r="55" spans="1:6" ht="14.1" customHeight="1">
      <c r="D55" s="2" t="s">
        <v>59</v>
      </c>
      <c r="E55" s="1" t="s">
        <v>60</v>
      </c>
    </row>
    <row r="56" spans="1:6" ht="14.1" customHeight="1">
      <c r="E56" s="1" t="s">
        <v>61</v>
      </c>
    </row>
    <row r="57" spans="1:6" ht="14.1" customHeight="1"/>
    <row r="58" spans="1:6" ht="14.1" customHeight="1"/>
    <row r="59" spans="1:6" ht="14.1" customHeight="1">
      <c r="D59" s="2" t="s">
        <v>62</v>
      </c>
      <c r="E59" s="1" t="s">
        <v>63</v>
      </c>
    </row>
    <row r="60" spans="1:6" ht="14.1" customHeight="1">
      <c r="E60" s="1" t="s">
        <v>64</v>
      </c>
      <c r="F60" s="1" t="s">
        <v>67</v>
      </c>
    </row>
    <row r="61" spans="1:6" ht="14.1" customHeight="1">
      <c r="E61" s="1" t="s">
        <v>66</v>
      </c>
      <c r="F61" s="1" t="s">
        <v>69</v>
      </c>
    </row>
    <row r="62" spans="1:6" ht="14.1" customHeight="1">
      <c r="E62" s="1" t="s">
        <v>68</v>
      </c>
      <c r="F62" s="1" t="s">
        <v>65</v>
      </c>
    </row>
    <row r="63" spans="1:6" ht="14.1" customHeight="1">
      <c r="E63" s="1" t="s">
        <v>70</v>
      </c>
      <c r="F63" s="1" t="s">
        <v>71</v>
      </c>
    </row>
    <row r="64" spans="1:6" ht="14.1" customHeight="1">
      <c r="E64" s="1" t="s">
        <v>72</v>
      </c>
      <c r="F64" s="1" t="s">
        <v>73</v>
      </c>
    </row>
    <row r="65" spans="1:6" ht="14.1" customHeight="1">
      <c r="D65" s="2" t="s">
        <v>74</v>
      </c>
      <c r="E65" s="1" t="s">
        <v>75</v>
      </c>
    </row>
    <row r="66" spans="1:6" ht="14.1" customHeight="1">
      <c r="E66" s="1" t="s">
        <v>76</v>
      </c>
    </row>
    <row r="67" spans="1:6" ht="14.1" customHeight="1">
      <c r="D67" s="2" t="s">
        <v>77</v>
      </c>
      <c r="E67" s="1" t="s">
        <v>78</v>
      </c>
    </row>
    <row r="68" spans="1:6" ht="14.1" customHeight="1">
      <c r="E68" s="1" t="s">
        <v>79</v>
      </c>
      <c r="F68" s="1" t="s">
        <v>80</v>
      </c>
    </row>
    <row r="69" spans="1:6" ht="14.1" customHeight="1">
      <c r="E69" s="1" t="s">
        <v>81</v>
      </c>
      <c r="F69" s="1" t="s">
        <v>82</v>
      </c>
    </row>
    <row r="70" spans="1:6" ht="14.1" customHeight="1">
      <c r="E70" s="1" t="s">
        <v>149</v>
      </c>
      <c r="F70" s="1" t="s">
        <v>162</v>
      </c>
    </row>
    <row r="71" spans="1:6" ht="14.1" customHeight="1">
      <c r="F71" s="1" t="s">
        <v>83</v>
      </c>
    </row>
    <row r="72" spans="1:6" ht="14.1" customHeight="1">
      <c r="D72" s="2" t="s">
        <v>84</v>
      </c>
      <c r="E72" s="1" t="s">
        <v>85</v>
      </c>
    </row>
    <row r="73" spans="1:6" ht="14.1" customHeight="1">
      <c r="E73" s="1" t="s">
        <v>86</v>
      </c>
    </row>
    <row r="74" spans="1:6" ht="14.1" customHeight="1">
      <c r="D74" s="2" t="s">
        <v>141</v>
      </c>
      <c r="E74" s="1" t="s">
        <v>146</v>
      </c>
    </row>
    <row r="75" spans="1:6" ht="14.1" customHeight="1"/>
    <row r="76" spans="1:6" ht="14.1" customHeight="1">
      <c r="A76" s="1" t="s">
        <v>87</v>
      </c>
      <c r="B76" s="1" t="s">
        <v>88</v>
      </c>
      <c r="D76" s="1" t="s">
        <v>89</v>
      </c>
    </row>
    <row r="77" spans="1:6" ht="14.1" customHeight="1"/>
    <row r="78" spans="1:6" ht="14.1" customHeight="1">
      <c r="A78" s="1" t="s">
        <v>90</v>
      </c>
      <c r="B78" s="1" t="s">
        <v>91</v>
      </c>
      <c r="D78" s="1" t="s">
        <v>92</v>
      </c>
    </row>
    <row r="79" spans="1:6" ht="14.1" customHeight="1"/>
    <row r="80" spans="1:6" ht="14.1" customHeight="1">
      <c r="A80" s="1" t="s">
        <v>93</v>
      </c>
      <c r="B80" s="1" t="s">
        <v>94</v>
      </c>
      <c r="D80" s="1" t="s">
        <v>95</v>
      </c>
    </row>
    <row r="81" spans="1:12" ht="14.1" customHeight="1"/>
    <row r="82" spans="1:12" ht="14.1" customHeight="1">
      <c r="A82" s="1" t="s">
        <v>96</v>
      </c>
      <c r="B82" s="1" t="s">
        <v>97</v>
      </c>
      <c r="D82" s="1" t="s">
        <v>98</v>
      </c>
      <c r="G82" s="1" t="s">
        <v>99</v>
      </c>
      <c r="J82" s="1" t="s">
        <v>100</v>
      </c>
      <c r="K82" s="1" t="s">
        <v>101</v>
      </c>
    </row>
    <row r="83" spans="1:12" ht="14.1" customHeight="1">
      <c r="G83" s="1" t="s">
        <v>102</v>
      </c>
      <c r="J83" s="1" t="s">
        <v>103</v>
      </c>
      <c r="K83" s="1" t="s">
        <v>104</v>
      </c>
    </row>
    <row r="84" spans="1:12" ht="14.1" customHeight="1">
      <c r="G84" s="1" t="s">
        <v>105</v>
      </c>
      <c r="J84" s="1" t="s">
        <v>106</v>
      </c>
      <c r="K84" s="1" t="s">
        <v>104</v>
      </c>
    </row>
    <row r="85" spans="1:12" ht="14.1" customHeight="1">
      <c r="G85" s="1" t="s">
        <v>107</v>
      </c>
      <c r="J85" s="1" t="s">
        <v>108</v>
      </c>
      <c r="K85" s="1" t="s">
        <v>104</v>
      </c>
    </row>
    <row r="86" spans="1:12" ht="14.1" customHeight="1">
      <c r="G86" s="1" t="s">
        <v>109</v>
      </c>
      <c r="J86" s="1" t="s">
        <v>110</v>
      </c>
      <c r="K86" s="1" t="s">
        <v>111</v>
      </c>
    </row>
    <row r="87" spans="1:12" ht="14.1" customHeight="1">
      <c r="D87" s="1" t="s">
        <v>112</v>
      </c>
      <c r="G87" s="1" t="s">
        <v>113</v>
      </c>
    </row>
    <row r="88" spans="1:12" ht="14.1" customHeight="1">
      <c r="G88" s="1" t="s">
        <v>114</v>
      </c>
    </row>
    <row r="89" spans="1:12" ht="14.1" customHeight="1"/>
    <row r="90" spans="1:12" ht="14.1" customHeight="1">
      <c r="A90" s="1" t="s">
        <v>115</v>
      </c>
      <c r="B90" s="1" t="s">
        <v>116</v>
      </c>
      <c r="D90" s="1" t="s">
        <v>117</v>
      </c>
      <c r="I90" s="1" t="s">
        <v>118</v>
      </c>
      <c r="L90" s="1" t="s">
        <v>119</v>
      </c>
    </row>
    <row r="91" spans="1:12" ht="14.1" customHeight="1">
      <c r="D91" s="1" t="s">
        <v>120</v>
      </c>
      <c r="I91" s="1" t="s">
        <v>121</v>
      </c>
      <c r="L91" s="1" t="s">
        <v>122</v>
      </c>
    </row>
    <row r="92" spans="1:12" ht="14.1" customHeight="1">
      <c r="D92" s="1" t="s">
        <v>120</v>
      </c>
      <c r="I92" s="1" t="s">
        <v>123</v>
      </c>
      <c r="L92" s="1" t="s">
        <v>170</v>
      </c>
    </row>
    <row r="93" spans="1:12" ht="14.1" customHeight="1">
      <c r="D93" s="1" t="s">
        <v>124</v>
      </c>
      <c r="I93" s="1" t="s">
        <v>176</v>
      </c>
      <c r="L93" s="1" t="s">
        <v>125</v>
      </c>
    </row>
    <row r="94" spans="1:12" ht="14.1" customHeight="1">
      <c r="D94" s="1" t="s">
        <v>116</v>
      </c>
      <c r="I94" s="1" t="s">
        <v>126</v>
      </c>
    </row>
    <row r="95" spans="1:12" ht="14.1" customHeight="1">
      <c r="I95" s="1" t="s">
        <v>150</v>
      </c>
    </row>
    <row r="96" spans="1:12" ht="14.1" customHeight="1">
      <c r="D96" s="1" t="s">
        <v>127</v>
      </c>
      <c r="I96" s="1" t="s">
        <v>142</v>
      </c>
      <c r="L96" s="1" t="s">
        <v>163</v>
      </c>
    </row>
    <row r="97" spans="1:12" ht="14.1" customHeight="1">
      <c r="D97" s="1" t="s">
        <v>128</v>
      </c>
      <c r="I97" s="1" t="s">
        <v>151</v>
      </c>
      <c r="L97" s="1" t="s">
        <v>171</v>
      </c>
    </row>
    <row r="98" spans="1:12" ht="14.1" customHeight="1">
      <c r="D98" s="1" t="s">
        <v>129</v>
      </c>
      <c r="I98" s="1" t="s">
        <v>164</v>
      </c>
      <c r="L98" s="1" t="s">
        <v>172</v>
      </c>
    </row>
    <row r="99" spans="1:12" ht="14.1" customHeight="1">
      <c r="D99" s="1" t="s">
        <v>130</v>
      </c>
      <c r="I99" s="1" t="s">
        <v>131</v>
      </c>
    </row>
    <row r="100" spans="1:12" ht="14.1" customHeight="1">
      <c r="I100" s="1" t="s">
        <v>173</v>
      </c>
    </row>
    <row r="101" spans="1:12" ht="14.1" customHeight="1"/>
    <row r="102" spans="1:12" ht="14.1" customHeight="1">
      <c r="A102" s="1" t="s">
        <v>132</v>
      </c>
      <c r="B102" s="1" t="s">
        <v>133</v>
      </c>
      <c r="D102" s="1" t="s">
        <v>37</v>
      </c>
      <c r="E102" s="1" t="s">
        <v>134</v>
      </c>
    </row>
    <row r="103" spans="1:12" ht="14.1" customHeight="1">
      <c r="E103" s="1" t="s">
        <v>135</v>
      </c>
    </row>
    <row r="104" spans="1:12" ht="14.1" customHeight="1">
      <c r="D104" s="1" t="s">
        <v>32</v>
      </c>
      <c r="E104" s="5" t="s">
        <v>165</v>
      </c>
    </row>
    <row r="105" spans="1:12" ht="14.1" customHeight="1">
      <c r="E105" s="4" t="s">
        <v>144</v>
      </c>
    </row>
    <row r="106" spans="1:12" ht="14.1" customHeight="1">
      <c r="E106" s="4" t="s">
        <v>143</v>
      </c>
    </row>
    <row r="107" spans="1:12" ht="14.1" customHeight="1">
      <c r="D107" s="1" t="s">
        <v>41</v>
      </c>
      <c r="E107" s="1" t="s">
        <v>147</v>
      </c>
    </row>
    <row r="108" spans="1:12" ht="14.1" customHeight="1"/>
    <row r="109" spans="1:12" ht="14.1" customHeight="1">
      <c r="E109" s="3" t="s">
        <v>152</v>
      </c>
      <c r="F109" s="9" t="s">
        <v>174</v>
      </c>
      <c r="G109" s="9"/>
    </row>
    <row r="110" spans="1:12" ht="14.1" customHeight="1">
      <c r="E110" s="3" t="s">
        <v>136</v>
      </c>
      <c r="F110" s="9" t="s">
        <v>138</v>
      </c>
      <c r="G110" s="9"/>
      <c r="L110" s="3"/>
    </row>
    <row r="111" spans="1:12" ht="14.1" customHeight="1">
      <c r="E111" s="3" t="s">
        <v>148</v>
      </c>
      <c r="F111" s="10" t="s">
        <v>139</v>
      </c>
      <c r="G111" s="9"/>
      <c r="L111" s="3"/>
    </row>
  </sheetData>
  <phoneticPr fontId="3"/>
  <pageMargins left="0.78740157480314965" right="0.39370078740157483" top="0.59055118110236227" bottom="0.59055118110236227" header="0.51181102362204722" footer="0.51181102362204722"/>
  <pageSetup paperSize="9"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V50"/>
  <sheetViews>
    <sheetView view="pageBreakPreview" zoomScale="85" zoomScaleSheetLayoutView="85" workbookViewId="0">
      <selection activeCell="S34" sqref="S34:S35"/>
    </sheetView>
  </sheetViews>
  <sheetFormatPr defaultColWidth="9" defaultRowHeight="13.5"/>
  <cols>
    <col min="1" max="1" width="5.625" style="28" customWidth="1"/>
    <col min="2" max="16" width="3.625" style="28" customWidth="1"/>
    <col min="17" max="24" width="4.625" style="28" customWidth="1"/>
    <col min="25" max="25" width="4.625" style="40" customWidth="1"/>
    <col min="26" max="26" width="5.625" style="27" customWidth="1"/>
    <col min="27" max="29" width="9" style="27"/>
    <col min="30" max="30" width="4.375" style="27" customWidth="1"/>
    <col min="31" max="42" width="9" style="27"/>
    <col min="43" max="48" width="9" style="41"/>
    <col min="49" max="16384" width="9" style="28"/>
  </cols>
  <sheetData>
    <row r="1" spans="1:32" s="20" customFormat="1" ht="18" customHeight="1">
      <c r="A1" s="18"/>
      <c r="B1" s="19" t="s">
        <v>230</v>
      </c>
      <c r="H1" s="177">
        <v>43085</v>
      </c>
      <c r="I1" s="177"/>
      <c r="J1" s="177"/>
      <c r="K1" s="177"/>
      <c r="L1" s="177"/>
      <c r="M1" s="178" t="str">
        <f>TEXT(H1,"aaa")</f>
        <v>土</v>
      </c>
      <c r="N1" s="178"/>
      <c r="O1" s="178"/>
      <c r="R1" s="19" t="s">
        <v>231</v>
      </c>
      <c r="Y1" s="21"/>
    </row>
    <row r="2" spans="1:32" s="20" customFormat="1">
      <c r="A2" s="18"/>
      <c r="Y2" s="21"/>
    </row>
    <row r="3" spans="1:32" s="20" customFormat="1" ht="18" customHeight="1" thickBot="1">
      <c r="A3" s="18"/>
      <c r="B3" s="179" t="s">
        <v>232</v>
      </c>
      <c r="C3" s="179"/>
      <c r="D3" s="179"/>
      <c r="E3" s="179"/>
      <c r="F3" s="179"/>
      <c r="G3" s="179"/>
      <c r="H3" s="179"/>
      <c r="I3" s="179"/>
      <c r="J3" s="180" t="s">
        <v>233</v>
      </c>
      <c r="K3" s="180"/>
      <c r="L3" s="180"/>
      <c r="M3" s="180"/>
      <c r="N3" s="180"/>
      <c r="O3" s="180"/>
      <c r="P3" s="180"/>
      <c r="Q3" s="180"/>
      <c r="R3" s="180"/>
      <c r="S3" s="180" t="s">
        <v>234</v>
      </c>
      <c r="T3" s="180"/>
      <c r="U3" s="180"/>
      <c r="V3" s="180"/>
      <c r="W3" s="180"/>
      <c r="X3" s="180"/>
      <c r="Y3" s="22"/>
      <c r="Z3" s="22"/>
    </row>
    <row r="4" spans="1:32" ht="20.100000000000001" customHeight="1">
      <c r="A4" s="23"/>
      <c r="B4" s="181"/>
      <c r="C4" s="182"/>
      <c r="D4" s="183"/>
      <c r="E4" s="187" t="s">
        <v>235</v>
      </c>
      <c r="F4" s="188"/>
      <c r="G4" s="189"/>
      <c r="H4" s="187" t="s">
        <v>236</v>
      </c>
      <c r="I4" s="188"/>
      <c r="J4" s="189"/>
      <c r="K4" s="187" t="s">
        <v>237</v>
      </c>
      <c r="L4" s="188"/>
      <c r="M4" s="189"/>
      <c r="N4" s="187" t="s">
        <v>238</v>
      </c>
      <c r="O4" s="188"/>
      <c r="P4" s="189"/>
      <c r="Q4" s="190" t="s">
        <v>239</v>
      </c>
      <c r="R4" s="190" t="s">
        <v>240</v>
      </c>
      <c r="S4" s="190" t="s">
        <v>241</v>
      </c>
      <c r="T4" s="190" t="s">
        <v>242</v>
      </c>
      <c r="U4" s="190" t="s">
        <v>243</v>
      </c>
      <c r="V4" s="190" t="s">
        <v>244</v>
      </c>
      <c r="W4" s="190" t="s">
        <v>245</v>
      </c>
      <c r="X4" s="192" t="s">
        <v>246</v>
      </c>
      <c r="Y4" s="24"/>
      <c r="Z4" s="25"/>
      <c r="AA4" s="26"/>
      <c r="AB4" s="26"/>
      <c r="AC4" s="26"/>
      <c r="AD4" s="26"/>
      <c r="AE4" s="26"/>
      <c r="AF4" s="26"/>
    </row>
    <row r="5" spans="1:32" ht="20.100000000000001" customHeight="1" thickBot="1">
      <c r="B5" s="184"/>
      <c r="C5" s="185"/>
      <c r="D5" s="186"/>
      <c r="E5" s="194" t="s">
        <v>247</v>
      </c>
      <c r="F5" s="195"/>
      <c r="G5" s="196"/>
      <c r="H5" s="194" t="s">
        <v>248</v>
      </c>
      <c r="I5" s="195"/>
      <c r="J5" s="196"/>
      <c r="K5" s="194" t="s">
        <v>249</v>
      </c>
      <c r="L5" s="195"/>
      <c r="M5" s="196"/>
      <c r="N5" s="194" t="s">
        <v>250</v>
      </c>
      <c r="O5" s="195"/>
      <c r="P5" s="196"/>
      <c r="Q5" s="191"/>
      <c r="R5" s="191"/>
      <c r="S5" s="191"/>
      <c r="T5" s="191"/>
      <c r="U5" s="191"/>
      <c r="V5" s="191"/>
      <c r="W5" s="191"/>
      <c r="X5" s="193"/>
      <c r="Y5" s="29"/>
      <c r="Z5" s="26"/>
      <c r="AA5" s="26"/>
      <c r="AB5" s="26"/>
      <c r="AC5" s="26"/>
      <c r="AD5" s="26"/>
      <c r="AE5" s="26"/>
      <c r="AF5" s="26"/>
    </row>
    <row r="6" spans="1:32" ht="20.100000000000001" customHeight="1" thickTop="1">
      <c r="B6" s="217" t="str">
        <f>E4</f>
        <v>神栖市</v>
      </c>
      <c r="C6" s="218"/>
      <c r="D6" s="219"/>
      <c r="E6" s="220"/>
      <c r="F6" s="221"/>
      <c r="G6" s="222"/>
      <c r="H6" s="223" t="str">
        <f>IF(H7="","",IF(H7-J7&gt;=1,"○",IF(H7-J7&lt;=-1,"●",IF(H7="","",IF(H7-J7=0,"△","")))))</f>
        <v/>
      </c>
      <c r="I6" s="224"/>
      <c r="J6" s="225"/>
      <c r="K6" s="223" t="str">
        <f>IF(K7="","",IF(K7-M7&gt;=1,"○",IF(K7-M7&lt;=-1,"●",IF(K7="","",IF(K7-M7=0,"△","")))))</f>
        <v/>
      </c>
      <c r="L6" s="224"/>
      <c r="M6" s="225"/>
      <c r="N6" s="223" t="str">
        <f>IF(N7="","",IF(N7-P7&gt;=1,"○",IF(N7-P7&lt;=-1,"●",IF(N7="","",IF(N7-P7=0,"△","")))))</f>
        <v/>
      </c>
      <c r="O6" s="224"/>
      <c r="P6" s="225"/>
      <c r="Q6" s="215">
        <f>COUNTIF($B6:$P6,"○")</f>
        <v>0</v>
      </c>
      <c r="R6" s="215">
        <f>COUNTIF($B6:$P6,"●")</f>
        <v>0</v>
      </c>
      <c r="S6" s="215">
        <f>COUNTIF($B6:$P6,"△")</f>
        <v>0</v>
      </c>
      <c r="T6" s="216">
        <f>IF(Z7="","",Z7)</f>
        <v>0</v>
      </c>
      <c r="U6" s="216">
        <f>IF(AA7="","",AA7)</f>
        <v>0</v>
      </c>
      <c r="V6" s="216">
        <f>+T6-U6</f>
        <v>0</v>
      </c>
      <c r="W6" s="216">
        <f>Q6*3+S6</f>
        <v>0</v>
      </c>
      <c r="X6" s="200" t="str">
        <f>+AB7</f>
        <v/>
      </c>
      <c r="Y6" s="29"/>
      <c r="Z6" s="26"/>
      <c r="AA6" s="26"/>
      <c r="AB6" s="26"/>
      <c r="AC6" s="26"/>
      <c r="AD6" s="26"/>
      <c r="AE6" s="26"/>
      <c r="AF6" s="26"/>
    </row>
    <row r="7" spans="1:32" ht="20.100000000000001" customHeight="1">
      <c r="B7" s="197" t="str">
        <f>E5</f>
        <v>土合ＦＣ</v>
      </c>
      <c r="C7" s="198"/>
      <c r="D7" s="199"/>
      <c r="E7" s="211"/>
      <c r="F7" s="212"/>
      <c r="G7" s="213"/>
      <c r="H7" s="30"/>
      <c r="I7" s="31" t="str">
        <f>IF(H7="","","-")</f>
        <v/>
      </c>
      <c r="J7" s="32"/>
      <c r="K7" s="30"/>
      <c r="L7" s="31" t="str">
        <f>IF(K7="","","-")</f>
        <v/>
      </c>
      <c r="M7" s="32"/>
      <c r="N7" s="30"/>
      <c r="O7" s="31" t="str">
        <f>IF(N7="","","-")</f>
        <v/>
      </c>
      <c r="P7" s="32"/>
      <c r="Q7" s="214"/>
      <c r="R7" s="214"/>
      <c r="S7" s="214"/>
      <c r="T7" s="214"/>
      <c r="U7" s="214"/>
      <c r="V7" s="214"/>
      <c r="W7" s="214"/>
      <c r="X7" s="201"/>
      <c r="Y7" s="29"/>
      <c r="Z7" s="26">
        <f>SUM(E7,H7,K7,N7)</f>
        <v>0</v>
      </c>
      <c r="AA7" s="26">
        <f>SUM(G7,J7,M7,P7)</f>
        <v>0</v>
      </c>
      <c r="AB7" s="26" t="str">
        <f>IF(AC7=0,"",RANK(AC7,AC7:AC13))</f>
        <v/>
      </c>
      <c r="AC7" s="26">
        <f>W6*10000+V6*100+T6</f>
        <v>0</v>
      </c>
      <c r="AD7" s="26"/>
      <c r="AE7" s="26"/>
      <c r="AF7" s="26"/>
    </row>
    <row r="8" spans="1:32" ht="20.100000000000001" customHeight="1">
      <c r="B8" s="202" t="str">
        <f>H4</f>
        <v>千葉県香取市</v>
      </c>
      <c r="C8" s="203"/>
      <c r="D8" s="204"/>
      <c r="E8" s="205" t="str">
        <f>IF(E9="","",IF(E9-G9&gt;=1,"○",IF(E9-G9&lt;=-1,"●",IF(E9="","",IF(E9-G9=0,"△","")))))</f>
        <v/>
      </c>
      <c r="F8" s="206"/>
      <c r="G8" s="207"/>
      <c r="H8" s="208"/>
      <c r="I8" s="209"/>
      <c r="J8" s="210"/>
      <c r="K8" s="205" t="str">
        <f>IF(K9="","",IF(K9-M9&gt;=1,"○",IF(K9-M9&lt;=-1,"●",IF(K9="","",IF(K9-M9=0,"△","")))))</f>
        <v/>
      </c>
      <c r="L8" s="206"/>
      <c r="M8" s="207"/>
      <c r="N8" s="205" t="str">
        <f>IF(N9="","",IF(N9-P9&gt;=1,"○",IF(N9-P9&lt;=-1,"●",IF(N9="","",IF(N9-P9=0,"△","")))))</f>
        <v/>
      </c>
      <c r="O8" s="206"/>
      <c r="P8" s="207"/>
      <c r="Q8" s="214">
        <f>COUNTIF($B8:$P8,"○")</f>
        <v>0</v>
      </c>
      <c r="R8" s="214">
        <f t="shared" ref="R8" si="0">COUNTIF($B8:$P8,"●")</f>
        <v>0</v>
      </c>
      <c r="S8" s="214">
        <f t="shared" ref="S8" si="1">COUNTIF($B8:$P8,"△")</f>
        <v>0</v>
      </c>
      <c r="T8" s="216">
        <f>IF(Z9="","",Z9)</f>
        <v>0</v>
      </c>
      <c r="U8" s="216">
        <f>IF(AA9="","",AA9)</f>
        <v>0</v>
      </c>
      <c r="V8" s="216">
        <f>+T8-U8</f>
        <v>0</v>
      </c>
      <c r="W8" s="216">
        <f>Q8*3+S8</f>
        <v>0</v>
      </c>
      <c r="X8" s="201" t="str">
        <f>+AB9</f>
        <v/>
      </c>
      <c r="Y8" s="29"/>
      <c r="Z8" s="26"/>
      <c r="AA8" s="26"/>
      <c r="AB8" s="26"/>
      <c r="AC8" s="26"/>
      <c r="AD8" s="26"/>
      <c r="AE8" s="26"/>
      <c r="AF8" s="26"/>
    </row>
    <row r="9" spans="1:32" ht="20.100000000000001" customHeight="1">
      <c r="B9" s="197" t="str">
        <f>H5</f>
        <v>小見川ＪＦＣ</v>
      </c>
      <c r="C9" s="198"/>
      <c r="D9" s="199"/>
      <c r="E9" s="33" t="str">
        <f>IF(J7="","",+J7)</f>
        <v/>
      </c>
      <c r="F9" s="31" t="str">
        <f>IF(E9="","","-")</f>
        <v/>
      </c>
      <c r="G9" s="34" t="str">
        <f>IF(H7="","",+H7)</f>
        <v/>
      </c>
      <c r="H9" s="211"/>
      <c r="I9" s="212"/>
      <c r="J9" s="213"/>
      <c r="K9" s="30"/>
      <c r="L9" s="31" t="str">
        <f>IF(K9="","","-")</f>
        <v/>
      </c>
      <c r="M9" s="32"/>
      <c r="N9" s="30"/>
      <c r="O9" s="31" t="str">
        <f>IF(N9="","","-")</f>
        <v/>
      </c>
      <c r="P9" s="32"/>
      <c r="Q9" s="214"/>
      <c r="R9" s="214"/>
      <c r="S9" s="214"/>
      <c r="T9" s="214"/>
      <c r="U9" s="214"/>
      <c r="V9" s="214"/>
      <c r="W9" s="214"/>
      <c r="X9" s="201"/>
      <c r="Y9" s="29"/>
      <c r="Z9" s="26">
        <f>SUM(E9,H9,K9,N9)</f>
        <v>0</v>
      </c>
      <c r="AA9" s="26">
        <f>SUM(G9,J9,M9,P9)</f>
        <v>0</v>
      </c>
      <c r="AB9" s="26" t="str">
        <f>IF(AC9=0,"",RANK(AC9,AC7:AC13))</f>
        <v/>
      </c>
      <c r="AC9" s="26">
        <f>W8*10000+V8*100+T8</f>
        <v>0</v>
      </c>
      <c r="AD9" s="26"/>
      <c r="AE9" s="26"/>
      <c r="AF9" s="26"/>
    </row>
    <row r="10" spans="1:32" ht="20.100000000000001" customHeight="1">
      <c r="B10" s="202" t="str">
        <f>K4</f>
        <v>千葉県旭市</v>
      </c>
      <c r="C10" s="203"/>
      <c r="D10" s="204"/>
      <c r="E10" s="205" t="str">
        <f>IF(E11="","",IF(E11-G11&gt;=1,"○",IF(E11-G11&lt;=-1,"●",IF(E11="","",IF(E11-G11=0,"△","")))))</f>
        <v/>
      </c>
      <c r="F10" s="206"/>
      <c r="G10" s="207"/>
      <c r="H10" s="205" t="str">
        <f>IF(H11="","",IF(H11-J11&gt;=1,"○",IF(H11-J11&lt;=-1,"●",IF(H11="","",IF(H11-J11=0,"△","")))))</f>
        <v/>
      </c>
      <c r="I10" s="206"/>
      <c r="J10" s="207"/>
      <c r="K10" s="208"/>
      <c r="L10" s="209"/>
      <c r="M10" s="210"/>
      <c r="N10" s="205" t="str">
        <f>IF(N11="","",IF(N11-P11&gt;=1,"○",IF(N11-P11&lt;=-1,"●",IF(N11="","",IF(N11-P11=0,"△","")))))</f>
        <v/>
      </c>
      <c r="O10" s="206"/>
      <c r="P10" s="207"/>
      <c r="Q10" s="214">
        <f>COUNTIF($B10:$P10,"○")</f>
        <v>0</v>
      </c>
      <c r="R10" s="214">
        <f t="shared" ref="R10" si="2">COUNTIF($B10:$P10,"●")</f>
        <v>0</v>
      </c>
      <c r="S10" s="214">
        <f t="shared" ref="S10" si="3">COUNTIF($B10:$P10,"△")</f>
        <v>0</v>
      </c>
      <c r="T10" s="214">
        <f>IF(Z11="","",Z11)</f>
        <v>0</v>
      </c>
      <c r="U10" s="214">
        <f>IF(AA11="","",AA11)</f>
        <v>0</v>
      </c>
      <c r="V10" s="214">
        <f>+T10-U10</f>
        <v>0</v>
      </c>
      <c r="W10" s="214">
        <f>Q10*3+S10</f>
        <v>0</v>
      </c>
      <c r="X10" s="201" t="str">
        <f>+AB11</f>
        <v/>
      </c>
      <c r="Y10" s="29"/>
      <c r="Z10" s="26"/>
      <c r="AA10" s="26"/>
      <c r="AB10" s="26"/>
      <c r="AC10" s="26"/>
      <c r="AD10" s="26"/>
      <c r="AE10" s="26"/>
      <c r="AF10" s="26"/>
    </row>
    <row r="11" spans="1:32" ht="20.100000000000001" customHeight="1">
      <c r="B11" s="197" t="str">
        <f>K5</f>
        <v>ＦＣあさひ</v>
      </c>
      <c r="C11" s="198"/>
      <c r="D11" s="199"/>
      <c r="E11" s="33" t="str">
        <f>IF(M7="","",M7)</f>
        <v/>
      </c>
      <c r="F11" s="31" t="str">
        <f>IF(E11="","","-")</f>
        <v/>
      </c>
      <c r="G11" s="34" t="str">
        <f>IF(K7="","",K7)</f>
        <v/>
      </c>
      <c r="H11" s="33" t="str">
        <f>IF(M9="","",+M9)</f>
        <v/>
      </c>
      <c r="I11" s="31" t="str">
        <f>IF(H11="","","-")</f>
        <v/>
      </c>
      <c r="J11" s="34" t="str">
        <f>IF(K9="","",+K9)</f>
        <v/>
      </c>
      <c r="K11" s="211"/>
      <c r="L11" s="212"/>
      <c r="M11" s="213"/>
      <c r="N11" s="30"/>
      <c r="O11" s="31" t="str">
        <f>IF(N11="","","-")</f>
        <v/>
      </c>
      <c r="P11" s="32"/>
      <c r="Q11" s="214"/>
      <c r="R11" s="214"/>
      <c r="S11" s="214"/>
      <c r="T11" s="214"/>
      <c r="U11" s="214"/>
      <c r="V11" s="214"/>
      <c r="W11" s="214"/>
      <c r="X11" s="201"/>
      <c r="Y11" s="29"/>
      <c r="Z11" s="26">
        <f>SUM(E11,H11,K11,N11)</f>
        <v>0</v>
      </c>
      <c r="AA11" s="26">
        <f>SUM(G11,J11,M11,P11)</f>
        <v>0</v>
      </c>
      <c r="AB11" s="26" t="str">
        <f>IF(AC11=0,"",RANK(AC11,AC7:AC13))</f>
        <v/>
      </c>
      <c r="AC11" s="26">
        <f>W10*10000+V10*100+T10</f>
        <v>0</v>
      </c>
      <c r="AD11" s="26"/>
      <c r="AE11" s="26"/>
      <c r="AF11" s="26"/>
    </row>
    <row r="12" spans="1:32" ht="20.100000000000001" customHeight="1">
      <c r="B12" s="202" t="str">
        <f>N4</f>
        <v>日立市</v>
      </c>
      <c r="C12" s="203"/>
      <c r="D12" s="204"/>
      <c r="E12" s="232" t="str">
        <f>IF(E13="","",IF(E13-G13&gt;=1,"○",IF(E13-G13&lt;=-1,"●",IF(E13="","",IF(E13-G13=0,"△","")))))</f>
        <v/>
      </c>
      <c r="F12" s="233"/>
      <c r="G12" s="234"/>
      <c r="H12" s="232" t="str">
        <f>IF(H13="","",IF(H13-J13&gt;=1,"○",IF(H13-J13&lt;=-1,"●",IF(H13="","",IF(H13-J13=0,"△","")))))</f>
        <v/>
      </c>
      <c r="I12" s="233"/>
      <c r="J12" s="234"/>
      <c r="K12" s="232" t="str">
        <f>IF(K13="","",IF(K13-M13&gt;=1,"○",IF(K13-M13&lt;=-1,"●",IF(K13="","",IF(K13-M13=0,"△","")))))</f>
        <v/>
      </c>
      <c r="L12" s="233"/>
      <c r="M12" s="234"/>
      <c r="N12" s="235"/>
      <c r="O12" s="236"/>
      <c r="P12" s="237"/>
      <c r="Q12" s="214">
        <f>COUNTIF($B12:$P12,"○")</f>
        <v>0</v>
      </c>
      <c r="R12" s="214">
        <f t="shared" ref="R12" si="4">COUNTIF($B12:$P12,"●")</f>
        <v>0</v>
      </c>
      <c r="S12" s="214">
        <f t="shared" ref="S12" si="5">COUNTIF($B12:$P12,"△")</f>
        <v>0</v>
      </c>
      <c r="T12" s="216">
        <f>IF(Z13="","",Z13)</f>
        <v>0</v>
      </c>
      <c r="U12" s="216">
        <f>IF(AA13="","",AA13)</f>
        <v>0</v>
      </c>
      <c r="V12" s="216">
        <f>+T12-U12</f>
        <v>0</v>
      </c>
      <c r="W12" s="216">
        <f>Q12*3+S12</f>
        <v>0</v>
      </c>
      <c r="X12" s="227" t="str">
        <f>+AB13</f>
        <v/>
      </c>
      <c r="Y12" s="29"/>
      <c r="Z12" s="26"/>
      <c r="AA12" s="26"/>
      <c r="AB12" s="26"/>
      <c r="AC12" s="26"/>
      <c r="AD12" s="26"/>
      <c r="AE12" s="26"/>
      <c r="AF12" s="26"/>
    </row>
    <row r="13" spans="1:32" ht="20.100000000000001" customHeight="1" thickBot="1">
      <c r="B13" s="229" t="str">
        <f>N5</f>
        <v>ＦＣ日立</v>
      </c>
      <c r="C13" s="230"/>
      <c r="D13" s="231"/>
      <c r="E13" s="35" t="str">
        <f>IF(P7="","",P7)</f>
        <v/>
      </c>
      <c r="F13" s="36" t="str">
        <f>IF(E13="","","-")</f>
        <v/>
      </c>
      <c r="G13" s="37" t="str">
        <f>IF(N7="","",N7)</f>
        <v/>
      </c>
      <c r="H13" s="35" t="str">
        <f>IF(P9="","",P9)</f>
        <v/>
      </c>
      <c r="I13" s="36" t="str">
        <f>IF(H13="","","-")</f>
        <v/>
      </c>
      <c r="J13" s="37" t="str">
        <f>IF(N9="","",N9)</f>
        <v/>
      </c>
      <c r="K13" s="35" t="str">
        <f>IF(P11="","",P11)</f>
        <v/>
      </c>
      <c r="L13" s="36" t="str">
        <f>IF(K13="","","-")</f>
        <v/>
      </c>
      <c r="M13" s="37" t="str">
        <f>IF(N11="","",N11)</f>
        <v/>
      </c>
      <c r="N13" s="238"/>
      <c r="O13" s="239"/>
      <c r="P13" s="240"/>
      <c r="Q13" s="226"/>
      <c r="R13" s="226"/>
      <c r="S13" s="226"/>
      <c r="T13" s="226"/>
      <c r="U13" s="226"/>
      <c r="V13" s="226"/>
      <c r="W13" s="226"/>
      <c r="X13" s="228"/>
      <c r="Y13" s="29"/>
      <c r="Z13" s="26">
        <f>SUM(E13,H13,K13,N13)</f>
        <v>0</v>
      </c>
      <c r="AA13" s="26">
        <f>SUM(G13,J13,M13,P13)</f>
        <v>0</v>
      </c>
      <c r="AB13" s="26" t="str">
        <f>IF(AC13=0,"",RANK(AC13,AC7:AC13))</f>
        <v/>
      </c>
      <c r="AC13" s="26">
        <f>W12*10000+V12*100+T12</f>
        <v>0</v>
      </c>
      <c r="AD13" s="26"/>
      <c r="AE13" s="26"/>
      <c r="AF13" s="26"/>
    </row>
    <row r="14" spans="1:32" ht="20.100000000000001" customHeight="1">
      <c r="B14" s="38"/>
      <c r="C14" s="38"/>
      <c r="D14" s="38"/>
      <c r="E14" s="29"/>
      <c r="F14" s="29"/>
      <c r="G14" s="29"/>
      <c r="H14" s="29"/>
      <c r="I14" s="29"/>
      <c r="J14" s="29"/>
      <c r="K14" s="29"/>
      <c r="L14" s="29"/>
      <c r="M14" s="29"/>
      <c r="N14" s="29"/>
      <c r="O14" s="29"/>
      <c r="P14" s="29"/>
      <c r="Q14" s="39"/>
      <c r="R14" s="39"/>
      <c r="S14" s="39"/>
      <c r="T14" s="39"/>
      <c r="U14" s="39"/>
      <c r="V14" s="39"/>
      <c r="W14" s="39"/>
      <c r="X14" s="29"/>
      <c r="Y14" s="29"/>
      <c r="Z14" s="26"/>
      <c r="AA14" s="26"/>
      <c r="AB14" s="26"/>
      <c r="AC14" s="26"/>
      <c r="AD14" s="26"/>
      <c r="AE14" s="26"/>
      <c r="AF14" s="26"/>
    </row>
    <row r="15" spans="1:32" s="20" customFormat="1" ht="18" customHeight="1" thickBot="1">
      <c r="A15" s="18"/>
      <c r="B15" s="179" t="s">
        <v>251</v>
      </c>
      <c r="C15" s="179"/>
      <c r="D15" s="179"/>
      <c r="E15" s="179"/>
      <c r="F15" s="179"/>
      <c r="G15" s="179"/>
      <c r="H15" s="179"/>
      <c r="I15" s="179"/>
      <c r="J15" s="180" t="s">
        <v>233</v>
      </c>
      <c r="K15" s="180"/>
      <c r="L15" s="180"/>
      <c r="M15" s="180"/>
      <c r="N15" s="180"/>
      <c r="O15" s="180"/>
      <c r="P15" s="180"/>
      <c r="Q15" s="180"/>
      <c r="R15" s="180"/>
      <c r="S15" s="180" t="s">
        <v>252</v>
      </c>
      <c r="T15" s="180"/>
      <c r="U15" s="180"/>
      <c r="V15" s="180"/>
      <c r="W15" s="180"/>
      <c r="X15" s="180"/>
      <c r="Y15" s="22"/>
      <c r="Z15" s="22"/>
    </row>
    <row r="16" spans="1:32" ht="20.100000000000001" customHeight="1">
      <c r="A16" s="23"/>
      <c r="B16" s="181"/>
      <c r="C16" s="182"/>
      <c r="D16" s="183"/>
      <c r="E16" s="187" t="s">
        <v>235</v>
      </c>
      <c r="F16" s="188"/>
      <c r="G16" s="189"/>
      <c r="H16" s="187" t="s">
        <v>253</v>
      </c>
      <c r="I16" s="188"/>
      <c r="J16" s="189"/>
      <c r="K16" s="187" t="s">
        <v>254</v>
      </c>
      <c r="L16" s="188"/>
      <c r="M16" s="189"/>
      <c r="N16" s="187" t="s">
        <v>255</v>
      </c>
      <c r="O16" s="188"/>
      <c r="P16" s="189"/>
      <c r="Q16" s="190" t="s">
        <v>239</v>
      </c>
      <c r="R16" s="190" t="s">
        <v>240</v>
      </c>
      <c r="S16" s="190" t="s">
        <v>241</v>
      </c>
      <c r="T16" s="190" t="s">
        <v>242</v>
      </c>
      <c r="U16" s="190" t="s">
        <v>243</v>
      </c>
      <c r="V16" s="190" t="s">
        <v>244</v>
      </c>
      <c r="W16" s="190" t="s">
        <v>245</v>
      </c>
      <c r="X16" s="192" t="s">
        <v>246</v>
      </c>
      <c r="Y16" s="29"/>
      <c r="Z16" s="26"/>
      <c r="AA16" s="26"/>
      <c r="AB16" s="26"/>
      <c r="AC16" s="26"/>
      <c r="AD16" s="26"/>
      <c r="AE16" s="26"/>
      <c r="AF16" s="26"/>
    </row>
    <row r="17" spans="1:32" ht="20.100000000000001" customHeight="1" thickBot="1">
      <c r="B17" s="184"/>
      <c r="C17" s="185"/>
      <c r="D17" s="186"/>
      <c r="E17" s="194" t="s">
        <v>256</v>
      </c>
      <c r="F17" s="195"/>
      <c r="G17" s="196"/>
      <c r="H17" s="194" t="s">
        <v>257</v>
      </c>
      <c r="I17" s="195"/>
      <c r="J17" s="196"/>
      <c r="K17" s="194" t="s">
        <v>258</v>
      </c>
      <c r="L17" s="195"/>
      <c r="M17" s="196"/>
      <c r="N17" s="194" t="s">
        <v>259</v>
      </c>
      <c r="O17" s="195"/>
      <c r="P17" s="196"/>
      <c r="Q17" s="191"/>
      <c r="R17" s="191"/>
      <c r="S17" s="191"/>
      <c r="T17" s="191"/>
      <c r="U17" s="191"/>
      <c r="V17" s="191"/>
      <c r="W17" s="191"/>
      <c r="X17" s="193"/>
      <c r="Y17" s="29"/>
      <c r="Z17" s="26"/>
      <c r="AA17" s="26"/>
      <c r="AB17" s="26"/>
      <c r="AC17" s="26"/>
      <c r="AD17" s="26"/>
      <c r="AE17" s="26"/>
      <c r="AF17" s="26"/>
    </row>
    <row r="18" spans="1:32" ht="20.100000000000001" customHeight="1" thickTop="1">
      <c r="B18" s="217" t="str">
        <f>E16</f>
        <v>神栖市</v>
      </c>
      <c r="C18" s="218"/>
      <c r="D18" s="219"/>
      <c r="E18" s="220"/>
      <c r="F18" s="221"/>
      <c r="G18" s="222"/>
      <c r="H18" s="223" t="str">
        <f>IF(H19="","",IF(H19-J19&gt;=1,"○",IF(H19-J19&lt;=-1,"●",IF(H19="","",IF(H19-J19=0,"△","")))))</f>
        <v/>
      </c>
      <c r="I18" s="224"/>
      <c r="J18" s="225"/>
      <c r="K18" s="223" t="str">
        <f>IF(K19="","",IF(K19-M19&gt;=1,"○",IF(K19-M19&lt;=-1,"●",IF(K19="","",IF(K19-M19=0,"△","")))))</f>
        <v/>
      </c>
      <c r="L18" s="224"/>
      <c r="M18" s="225"/>
      <c r="N18" s="223" t="str">
        <f>IF(N19="","",IF(N19-P19&gt;=1,"○",IF(N19-P19&lt;=-1,"●",IF(N19="","",IF(N19-P19=0,"△","")))))</f>
        <v/>
      </c>
      <c r="O18" s="224"/>
      <c r="P18" s="225"/>
      <c r="Q18" s="215">
        <f>COUNTIF($B18:$P18,"○")</f>
        <v>0</v>
      </c>
      <c r="R18" s="215">
        <f>COUNTIF($B18:$P18,"●")</f>
        <v>0</v>
      </c>
      <c r="S18" s="215">
        <f>COUNTIF($B18:$P18,"△")</f>
        <v>0</v>
      </c>
      <c r="T18" s="216">
        <f>IF(Z19="","",Z19)</f>
        <v>0</v>
      </c>
      <c r="U18" s="216">
        <f>IF(AA19="","",AA19)</f>
        <v>0</v>
      </c>
      <c r="V18" s="216">
        <f>+T18-U18</f>
        <v>0</v>
      </c>
      <c r="W18" s="216">
        <f>Q18*3+S18</f>
        <v>0</v>
      </c>
      <c r="X18" s="200" t="str">
        <f>+AB19</f>
        <v/>
      </c>
      <c r="Y18" s="29"/>
      <c r="Z18" s="26"/>
      <c r="AA18" s="26"/>
      <c r="AB18" s="26"/>
      <c r="AC18" s="26"/>
      <c r="AD18" s="26"/>
      <c r="AE18" s="26"/>
      <c r="AF18" s="26"/>
    </row>
    <row r="19" spans="1:32" ht="20.100000000000001" customHeight="1">
      <c r="B19" s="197" t="str">
        <f>E17</f>
        <v>息栖ＳＳＳ</v>
      </c>
      <c r="C19" s="198"/>
      <c r="D19" s="199"/>
      <c r="E19" s="211"/>
      <c r="F19" s="212"/>
      <c r="G19" s="213"/>
      <c r="H19" s="30"/>
      <c r="I19" s="31" t="str">
        <f>IF(H19="","","-")</f>
        <v/>
      </c>
      <c r="J19" s="32"/>
      <c r="K19" s="30"/>
      <c r="L19" s="31" t="str">
        <f>IF(K19="","","-")</f>
        <v/>
      </c>
      <c r="M19" s="32"/>
      <c r="N19" s="30"/>
      <c r="O19" s="31" t="str">
        <f>IF(N19="","","-")</f>
        <v/>
      </c>
      <c r="P19" s="32"/>
      <c r="Q19" s="214"/>
      <c r="R19" s="214"/>
      <c r="S19" s="214"/>
      <c r="T19" s="214"/>
      <c r="U19" s="214"/>
      <c r="V19" s="214"/>
      <c r="W19" s="214"/>
      <c r="X19" s="201"/>
      <c r="Y19" s="29"/>
      <c r="Z19" s="26">
        <f>SUM(E19,H19,K19,N19)</f>
        <v>0</v>
      </c>
      <c r="AA19" s="26">
        <f>SUM(G19,J19,M19,P19)</f>
        <v>0</v>
      </c>
      <c r="AB19" s="26" t="str">
        <f>IF(AC19=0,"",RANK(AC19,AC19:AC25))</f>
        <v/>
      </c>
      <c r="AC19" s="26">
        <f>W18*10000+V18*100+T18</f>
        <v>0</v>
      </c>
      <c r="AD19" s="26"/>
      <c r="AE19" s="26"/>
      <c r="AF19" s="26"/>
    </row>
    <row r="20" spans="1:32" ht="20.100000000000001" customHeight="1">
      <c r="B20" s="202" t="str">
        <f>H16</f>
        <v>行方市</v>
      </c>
      <c r="C20" s="203"/>
      <c r="D20" s="204"/>
      <c r="E20" s="205" t="str">
        <f>IF(E21="","",IF(E21-G21&gt;=1,"○",IF(E21-G21&lt;=-1,"●",IF(E21="","",IF(E21-G21=0,"△","")))))</f>
        <v/>
      </c>
      <c r="F20" s="206"/>
      <c r="G20" s="207"/>
      <c r="H20" s="208"/>
      <c r="I20" s="209"/>
      <c r="J20" s="210"/>
      <c r="K20" s="205" t="str">
        <f>IF(K21="","",IF(K21-M21&gt;=1,"○",IF(K21-M21&lt;=-1,"●",IF(K21="","",IF(K21-M21=0,"△","")))))</f>
        <v/>
      </c>
      <c r="L20" s="206"/>
      <c r="M20" s="207"/>
      <c r="N20" s="205" t="str">
        <f>IF(N21="","",IF(N21-P21&gt;=1,"○",IF(N21-P21&lt;=-1,"●",IF(N21="","",IF(N21-P21=0,"△","")))))</f>
        <v/>
      </c>
      <c r="O20" s="206"/>
      <c r="P20" s="207"/>
      <c r="Q20" s="214">
        <f>COUNTIF($B20:$P20,"○")</f>
        <v>0</v>
      </c>
      <c r="R20" s="214">
        <f t="shared" ref="R20" si="6">COUNTIF($B20:$P20,"●")</f>
        <v>0</v>
      </c>
      <c r="S20" s="214">
        <f t="shared" ref="S20" si="7">COUNTIF($B20:$P20,"△")</f>
        <v>0</v>
      </c>
      <c r="T20" s="216">
        <f>IF(Z21="","",Z21)</f>
        <v>0</v>
      </c>
      <c r="U20" s="216">
        <f>IF(AA21="","",AA21)</f>
        <v>0</v>
      </c>
      <c r="V20" s="216">
        <f>+T20-U20</f>
        <v>0</v>
      </c>
      <c r="W20" s="216">
        <f>Q20*3+S20</f>
        <v>0</v>
      </c>
      <c r="X20" s="201" t="str">
        <f>+AB21</f>
        <v/>
      </c>
      <c r="Y20" s="29"/>
      <c r="Z20" s="26"/>
      <c r="AA20" s="26"/>
      <c r="AB20" s="26"/>
      <c r="AC20" s="26"/>
      <c r="AD20" s="26"/>
      <c r="AE20" s="26"/>
      <c r="AF20" s="26"/>
    </row>
    <row r="21" spans="1:32" ht="20.100000000000001" customHeight="1">
      <c r="B21" s="197" t="str">
        <f>H17</f>
        <v>ＦＣ北浦</v>
      </c>
      <c r="C21" s="198"/>
      <c r="D21" s="199"/>
      <c r="E21" s="33" t="str">
        <f>IF(J19="","",+J19)</f>
        <v/>
      </c>
      <c r="F21" s="31" t="str">
        <f>IF(E21="","","-")</f>
        <v/>
      </c>
      <c r="G21" s="34" t="str">
        <f>IF(H19="","",+H19)</f>
        <v/>
      </c>
      <c r="H21" s="211"/>
      <c r="I21" s="212"/>
      <c r="J21" s="213"/>
      <c r="K21" s="30"/>
      <c r="L21" s="31" t="str">
        <f>IF(K21="","","-")</f>
        <v/>
      </c>
      <c r="M21" s="32"/>
      <c r="N21" s="30"/>
      <c r="O21" s="31" t="str">
        <f>IF(N21="","","-")</f>
        <v/>
      </c>
      <c r="P21" s="32"/>
      <c r="Q21" s="214"/>
      <c r="R21" s="214"/>
      <c r="S21" s="214"/>
      <c r="T21" s="214"/>
      <c r="U21" s="214"/>
      <c r="V21" s="214"/>
      <c r="W21" s="214"/>
      <c r="X21" s="201"/>
      <c r="Y21" s="29"/>
      <c r="Z21" s="26">
        <f>SUM(E21,H21,K21,N21)</f>
        <v>0</v>
      </c>
      <c r="AA21" s="26">
        <f>SUM(G21,J21,M21,P21)</f>
        <v>0</v>
      </c>
      <c r="AB21" s="26" t="str">
        <f>IF(AC21=0,"",RANK(AC21,AC19:AC25))</f>
        <v/>
      </c>
      <c r="AC21" s="26">
        <f>W20*10000+V20*100+T20</f>
        <v>0</v>
      </c>
      <c r="AD21" s="26"/>
      <c r="AE21" s="26"/>
      <c r="AF21" s="26"/>
    </row>
    <row r="22" spans="1:32" ht="20.100000000000001" customHeight="1">
      <c r="B22" s="202" t="str">
        <f>K16</f>
        <v>鉾田市</v>
      </c>
      <c r="C22" s="203"/>
      <c r="D22" s="204"/>
      <c r="E22" s="205" t="str">
        <f>IF(E23="","",IF(E23-G23&gt;=1,"○",IF(E23-G23&lt;=-1,"●",IF(E23="","",IF(E23-G23=0,"△","")))))</f>
        <v/>
      </c>
      <c r="F22" s="206"/>
      <c r="G22" s="207"/>
      <c r="H22" s="205" t="str">
        <f>IF(H23="","",IF(H23-J23&gt;=1,"○",IF(H23-J23&lt;=-1,"●",IF(H23="","",IF(H23-J23=0,"△","")))))</f>
        <v/>
      </c>
      <c r="I22" s="206"/>
      <c r="J22" s="207"/>
      <c r="K22" s="208"/>
      <c r="L22" s="209"/>
      <c r="M22" s="210"/>
      <c r="N22" s="205" t="str">
        <f>IF(N23="","",IF(N23-P23&gt;=1,"○",IF(N23-P23&lt;=-1,"●",IF(N23="","",IF(N23-P23=0,"△","")))))</f>
        <v/>
      </c>
      <c r="O22" s="206"/>
      <c r="P22" s="207"/>
      <c r="Q22" s="214">
        <f>COUNTIF($B22:$P22,"○")</f>
        <v>0</v>
      </c>
      <c r="R22" s="214">
        <f t="shared" ref="R22" si="8">COUNTIF($B22:$P22,"●")</f>
        <v>0</v>
      </c>
      <c r="S22" s="214">
        <f t="shared" ref="S22" si="9">COUNTIF($B22:$P22,"△")</f>
        <v>0</v>
      </c>
      <c r="T22" s="214">
        <f>IF(Z23="","",Z23)</f>
        <v>0</v>
      </c>
      <c r="U22" s="214">
        <f>IF(AA23="","",AA23)</f>
        <v>0</v>
      </c>
      <c r="V22" s="214">
        <f>+T22-U22</f>
        <v>0</v>
      </c>
      <c r="W22" s="214">
        <f>Q22*3+S22</f>
        <v>0</v>
      </c>
      <c r="X22" s="201" t="str">
        <f>+AB23</f>
        <v/>
      </c>
      <c r="Y22" s="29"/>
      <c r="Z22" s="26"/>
      <c r="AA22" s="26"/>
      <c r="AB22" s="26"/>
      <c r="AC22" s="26"/>
      <c r="AD22" s="26"/>
      <c r="AE22" s="26"/>
      <c r="AF22" s="26"/>
    </row>
    <row r="23" spans="1:32" ht="20.100000000000001" customHeight="1">
      <c r="B23" s="197" t="str">
        <f>K17</f>
        <v>ＦＣドルフィン大洋</v>
      </c>
      <c r="C23" s="198"/>
      <c r="D23" s="199"/>
      <c r="E23" s="33" t="str">
        <f>IF(M19="","",M19)</f>
        <v/>
      </c>
      <c r="F23" s="31" t="str">
        <f>IF(E23="","","-")</f>
        <v/>
      </c>
      <c r="G23" s="34" t="str">
        <f>IF(K19="","",K19)</f>
        <v/>
      </c>
      <c r="H23" s="33" t="str">
        <f>IF(M21="","",+M21)</f>
        <v/>
      </c>
      <c r="I23" s="31" t="str">
        <f>IF(H23="","","-")</f>
        <v/>
      </c>
      <c r="J23" s="34" t="str">
        <f>IF(K21="","",+K21)</f>
        <v/>
      </c>
      <c r="K23" s="211"/>
      <c r="L23" s="212"/>
      <c r="M23" s="213"/>
      <c r="N23" s="30"/>
      <c r="O23" s="31" t="str">
        <f>IF(N23="","","-")</f>
        <v/>
      </c>
      <c r="P23" s="32"/>
      <c r="Q23" s="214"/>
      <c r="R23" s="214"/>
      <c r="S23" s="214"/>
      <c r="T23" s="214"/>
      <c r="U23" s="214"/>
      <c r="V23" s="214"/>
      <c r="W23" s="214"/>
      <c r="X23" s="201"/>
      <c r="Y23" s="29"/>
      <c r="Z23" s="26">
        <f>SUM(E23,H23,K23,N23)</f>
        <v>0</v>
      </c>
      <c r="AA23" s="26">
        <f>SUM(G23,J23,M23,P23)</f>
        <v>0</v>
      </c>
      <c r="AB23" s="26" t="str">
        <f>IF(AC23=0,"",RANK(AC23,AC19:AC25))</f>
        <v/>
      </c>
      <c r="AC23" s="26">
        <f>W22*10000+V22*100+T22</f>
        <v>0</v>
      </c>
      <c r="AD23" s="26"/>
      <c r="AE23" s="26"/>
      <c r="AF23" s="26"/>
    </row>
    <row r="24" spans="1:32" ht="20.100000000000001" customHeight="1">
      <c r="B24" s="202" t="str">
        <f>N16</f>
        <v>福島県いわき市</v>
      </c>
      <c r="C24" s="203"/>
      <c r="D24" s="204"/>
      <c r="E24" s="232" t="str">
        <f>IF(E25="","",IF(E25-G25&gt;=1,"○",IF(E25-G25&lt;=-1,"●",IF(E25="","",IF(E25-G25=0,"△","")))))</f>
        <v/>
      </c>
      <c r="F24" s="233"/>
      <c r="G24" s="234"/>
      <c r="H24" s="232" t="str">
        <f>IF(H25="","",IF(H25-J25&gt;=1,"○",IF(H25-J25&lt;=-1,"●",IF(H25="","",IF(H25-J25=0,"△","")))))</f>
        <v/>
      </c>
      <c r="I24" s="233"/>
      <c r="J24" s="234"/>
      <c r="K24" s="232" t="str">
        <f>IF(K25="","",IF(K25-M25&gt;=1,"○",IF(K25-M25&lt;=-1,"●",IF(K25="","",IF(K25-M25=0,"△","")))))</f>
        <v/>
      </c>
      <c r="L24" s="233"/>
      <c r="M24" s="234"/>
      <c r="N24" s="235"/>
      <c r="O24" s="236"/>
      <c r="P24" s="237"/>
      <c r="Q24" s="214">
        <f>COUNTIF($B24:$P24,"○")</f>
        <v>0</v>
      </c>
      <c r="R24" s="214">
        <f t="shared" ref="R24" si="10">COUNTIF($B24:$P24,"●")</f>
        <v>0</v>
      </c>
      <c r="S24" s="214">
        <f t="shared" ref="S24" si="11">COUNTIF($B24:$P24,"△")</f>
        <v>0</v>
      </c>
      <c r="T24" s="216">
        <f>IF(Z25="","",Z25)</f>
        <v>0</v>
      </c>
      <c r="U24" s="216">
        <f>IF(AA25="","",AA25)</f>
        <v>0</v>
      </c>
      <c r="V24" s="216">
        <f>+T24-U24</f>
        <v>0</v>
      </c>
      <c r="W24" s="216">
        <f>Q24*3+S24</f>
        <v>0</v>
      </c>
      <c r="X24" s="227" t="str">
        <f>+AB25</f>
        <v/>
      </c>
      <c r="Y24" s="29"/>
      <c r="Z24" s="26"/>
      <c r="AA24" s="26"/>
      <c r="AB24" s="26"/>
      <c r="AC24" s="26"/>
      <c r="AD24" s="26"/>
      <c r="AE24" s="26"/>
      <c r="AF24" s="26"/>
    </row>
    <row r="25" spans="1:32" ht="20.100000000000001" customHeight="1" thickBot="1">
      <c r="B25" s="229" t="str">
        <f>N17</f>
        <v>ＦＣ．ＢｅＶｅ</v>
      </c>
      <c r="C25" s="230"/>
      <c r="D25" s="231"/>
      <c r="E25" s="35" t="str">
        <f>IF(P19="","",P19)</f>
        <v/>
      </c>
      <c r="F25" s="36" t="str">
        <f>IF(E25="","","-")</f>
        <v/>
      </c>
      <c r="G25" s="37" t="str">
        <f>IF(N19="","",N19)</f>
        <v/>
      </c>
      <c r="H25" s="35" t="str">
        <f>IF(P21="","",P21)</f>
        <v/>
      </c>
      <c r="I25" s="36" t="str">
        <f>IF(H25="","","-")</f>
        <v/>
      </c>
      <c r="J25" s="37" t="str">
        <f>IF(N21="","",N21)</f>
        <v/>
      </c>
      <c r="K25" s="35" t="str">
        <f>IF(P23="","",P23)</f>
        <v/>
      </c>
      <c r="L25" s="36" t="str">
        <f>IF(K25="","","-")</f>
        <v/>
      </c>
      <c r="M25" s="37" t="str">
        <f>IF(N23="","",N23)</f>
        <v/>
      </c>
      <c r="N25" s="238"/>
      <c r="O25" s="239"/>
      <c r="P25" s="240"/>
      <c r="Q25" s="226"/>
      <c r="R25" s="226"/>
      <c r="S25" s="226"/>
      <c r="T25" s="226"/>
      <c r="U25" s="226"/>
      <c r="V25" s="226"/>
      <c r="W25" s="226"/>
      <c r="X25" s="228"/>
      <c r="Y25" s="29"/>
      <c r="Z25" s="26">
        <f>SUM(E25,H25,K25,N25)</f>
        <v>0</v>
      </c>
      <c r="AA25" s="26">
        <f>SUM(G25,J25,M25,P25)</f>
        <v>0</v>
      </c>
      <c r="AB25" s="26" t="str">
        <f>IF(AC25=0,"",RANK(AC25,AC19:AC25))</f>
        <v/>
      </c>
      <c r="AC25" s="26">
        <f>W24*10000+V24*100+T24</f>
        <v>0</v>
      </c>
      <c r="AD25" s="26"/>
      <c r="AE25" s="26"/>
      <c r="AF25" s="26"/>
    </row>
    <row r="26" spans="1:32" ht="20.100000000000001" customHeight="1">
      <c r="B26" s="38"/>
      <c r="C26" s="38"/>
      <c r="D26" s="38"/>
      <c r="E26" s="29"/>
      <c r="F26" s="29"/>
      <c r="G26" s="29"/>
      <c r="H26" s="29"/>
      <c r="I26" s="29"/>
      <c r="J26" s="29"/>
      <c r="K26" s="29"/>
      <c r="L26" s="29"/>
      <c r="M26" s="29"/>
      <c r="N26" s="29"/>
      <c r="O26" s="29"/>
      <c r="P26" s="29"/>
      <c r="Q26" s="39"/>
      <c r="R26" s="39"/>
      <c r="S26" s="39"/>
      <c r="T26" s="39"/>
      <c r="U26" s="39"/>
      <c r="V26" s="39"/>
      <c r="W26" s="39"/>
      <c r="X26" s="29"/>
      <c r="Y26" s="29"/>
      <c r="Z26" s="26"/>
      <c r="AA26" s="26"/>
      <c r="AB26" s="26"/>
      <c r="AC26" s="26"/>
      <c r="AD26" s="26"/>
      <c r="AE26" s="26"/>
      <c r="AF26" s="26"/>
    </row>
    <row r="27" spans="1:32" s="20" customFormat="1" ht="18" customHeight="1" thickBot="1">
      <c r="A27" s="18"/>
      <c r="B27" s="241" t="s">
        <v>260</v>
      </c>
      <c r="C27" s="241"/>
      <c r="D27" s="241"/>
      <c r="E27" s="241"/>
      <c r="F27" s="241"/>
      <c r="G27" s="241"/>
      <c r="H27" s="241"/>
      <c r="I27" s="241"/>
      <c r="J27" s="242" t="s">
        <v>261</v>
      </c>
      <c r="K27" s="242"/>
      <c r="L27" s="242"/>
      <c r="M27" s="242"/>
      <c r="N27" s="242"/>
      <c r="O27" s="242"/>
      <c r="P27" s="242"/>
      <c r="Q27" s="242"/>
      <c r="R27" s="242"/>
      <c r="S27" s="180" t="s">
        <v>262</v>
      </c>
      <c r="T27" s="180"/>
      <c r="U27" s="180"/>
      <c r="V27" s="180"/>
      <c r="W27" s="180"/>
      <c r="X27" s="180"/>
      <c r="Y27" s="22"/>
    </row>
    <row r="28" spans="1:32" ht="20.100000000000001" customHeight="1">
      <c r="A28" s="23"/>
      <c r="B28" s="181"/>
      <c r="C28" s="182"/>
      <c r="D28" s="183"/>
      <c r="E28" s="187" t="s">
        <v>235</v>
      </c>
      <c r="F28" s="188"/>
      <c r="G28" s="189"/>
      <c r="H28" s="187" t="s">
        <v>254</v>
      </c>
      <c r="I28" s="188"/>
      <c r="J28" s="189"/>
      <c r="K28" s="187" t="s">
        <v>235</v>
      </c>
      <c r="L28" s="188"/>
      <c r="M28" s="189"/>
      <c r="N28" s="187" t="s">
        <v>263</v>
      </c>
      <c r="O28" s="188"/>
      <c r="P28" s="189"/>
      <c r="Q28" s="190" t="s">
        <v>239</v>
      </c>
      <c r="R28" s="190" t="s">
        <v>240</v>
      </c>
      <c r="S28" s="190" t="s">
        <v>241</v>
      </c>
      <c r="T28" s="190" t="s">
        <v>242</v>
      </c>
      <c r="U28" s="190" t="s">
        <v>243</v>
      </c>
      <c r="V28" s="190" t="s">
        <v>244</v>
      </c>
      <c r="W28" s="190" t="s">
        <v>245</v>
      </c>
      <c r="X28" s="192" t="s">
        <v>246</v>
      </c>
      <c r="Y28" s="29"/>
      <c r="Z28" s="26"/>
      <c r="AA28" s="26"/>
      <c r="AB28" s="26"/>
      <c r="AC28" s="26"/>
      <c r="AD28" s="26"/>
      <c r="AE28" s="26"/>
      <c r="AF28" s="26"/>
    </row>
    <row r="29" spans="1:32" ht="20.100000000000001" customHeight="1" thickBot="1">
      <c r="B29" s="184"/>
      <c r="C29" s="185"/>
      <c r="D29" s="186"/>
      <c r="E29" s="194" t="s">
        <v>264</v>
      </c>
      <c r="F29" s="195"/>
      <c r="G29" s="196"/>
      <c r="H29" s="194" t="s">
        <v>265</v>
      </c>
      <c r="I29" s="195"/>
      <c r="J29" s="196"/>
      <c r="K29" s="194" t="s">
        <v>266</v>
      </c>
      <c r="L29" s="195"/>
      <c r="M29" s="196"/>
      <c r="N29" s="194" t="s">
        <v>267</v>
      </c>
      <c r="O29" s="195"/>
      <c r="P29" s="196"/>
      <c r="Q29" s="191"/>
      <c r="R29" s="191"/>
      <c r="S29" s="191"/>
      <c r="T29" s="191"/>
      <c r="U29" s="191"/>
      <c r="V29" s="191"/>
      <c r="W29" s="191"/>
      <c r="X29" s="193"/>
      <c r="Y29" s="29"/>
      <c r="Z29" s="26"/>
      <c r="AA29" s="26"/>
      <c r="AB29" s="26"/>
      <c r="AC29" s="26"/>
      <c r="AD29" s="26"/>
      <c r="AE29" s="26"/>
      <c r="AF29" s="26"/>
    </row>
    <row r="30" spans="1:32" ht="20.100000000000001" customHeight="1" thickTop="1">
      <c r="B30" s="217" t="str">
        <f>E28</f>
        <v>神栖市</v>
      </c>
      <c r="C30" s="218"/>
      <c r="D30" s="219"/>
      <c r="E30" s="220"/>
      <c r="F30" s="221"/>
      <c r="G30" s="222"/>
      <c r="H30" s="223" t="str">
        <f>IF(H31="","",IF(H31-J31&gt;=1,"○",IF(H31-J31&lt;=-1,"●",IF(H31="","",IF(H31-J31=0,"△","")))))</f>
        <v/>
      </c>
      <c r="I30" s="224"/>
      <c r="J30" s="225"/>
      <c r="K30" s="223" t="str">
        <f>IF(K31="","",IF(K31-M31&gt;=1,"○",IF(K31-M31&lt;=-1,"●",IF(K31="","",IF(K31-M31=0,"△","")))))</f>
        <v/>
      </c>
      <c r="L30" s="224"/>
      <c r="M30" s="225"/>
      <c r="N30" s="223" t="str">
        <f>IF(N31="","",IF(N31-P31&gt;=1,"○",IF(N31-P31&lt;=-1,"●",IF(N31="","",IF(N31-P31=0,"△","")))))</f>
        <v/>
      </c>
      <c r="O30" s="224"/>
      <c r="P30" s="225"/>
      <c r="Q30" s="215">
        <f>COUNTIF($B30:$P30,"○")</f>
        <v>0</v>
      </c>
      <c r="R30" s="215">
        <f>COUNTIF($B30:$P30,"●")</f>
        <v>0</v>
      </c>
      <c r="S30" s="215">
        <f>COUNTIF($B30:$P30,"△")</f>
        <v>0</v>
      </c>
      <c r="T30" s="216">
        <f>IF(Z31="","",Z31)</f>
        <v>0</v>
      </c>
      <c r="U30" s="216">
        <f>IF(AA31="","",AA31)</f>
        <v>0</v>
      </c>
      <c r="V30" s="216">
        <f>+T30-U30</f>
        <v>0</v>
      </c>
      <c r="W30" s="216">
        <f>Q30*3+S30</f>
        <v>0</v>
      </c>
      <c r="X30" s="200" t="str">
        <f>+AB31</f>
        <v/>
      </c>
      <c r="Y30" s="29"/>
      <c r="Z30" s="26"/>
      <c r="AA30" s="26"/>
      <c r="AB30" s="26"/>
      <c r="AC30" s="26"/>
      <c r="AD30" s="26"/>
      <c r="AE30" s="26"/>
      <c r="AF30" s="26"/>
    </row>
    <row r="31" spans="1:32" ht="20.100000000000001" customHeight="1">
      <c r="B31" s="197" t="str">
        <f>E29</f>
        <v>波崎太田ＦＣ</v>
      </c>
      <c r="C31" s="198"/>
      <c r="D31" s="199"/>
      <c r="E31" s="211"/>
      <c r="F31" s="212"/>
      <c r="G31" s="213"/>
      <c r="H31" s="30"/>
      <c r="I31" s="31" t="str">
        <f>IF(H31="","","-")</f>
        <v/>
      </c>
      <c r="J31" s="32"/>
      <c r="K31" s="30"/>
      <c r="L31" s="31" t="str">
        <f>IF(K31="","","-")</f>
        <v/>
      </c>
      <c r="M31" s="32"/>
      <c r="N31" s="30"/>
      <c r="O31" s="31" t="str">
        <f>IF(N31="","","-")</f>
        <v/>
      </c>
      <c r="P31" s="32"/>
      <c r="Q31" s="214"/>
      <c r="R31" s="214"/>
      <c r="S31" s="214"/>
      <c r="T31" s="214"/>
      <c r="U31" s="214"/>
      <c r="V31" s="214"/>
      <c r="W31" s="214"/>
      <c r="X31" s="201"/>
      <c r="Y31" s="29"/>
      <c r="Z31" s="26">
        <f>SUM(E31,H31,K31,N31)</f>
        <v>0</v>
      </c>
      <c r="AA31" s="26">
        <f>SUM(G31,J31,M31,P31)</f>
        <v>0</v>
      </c>
      <c r="AB31" s="26" t="str">
        <f>IF(AC31=0,"",RANK(AC31,AC31:AC37))</f>
        <v/>
      </c>
      <c r="AC31" s="26">
        <f>W30*10000+V30*100+T30</f>
        <v>0</v>
      </c>
      <c r="AD31" s="26"/>
      <c r="AE31" s="26"/>
      <c r="AF31" s="26"/>
    </row>
    <row r="32" spans="1:32" ht="20.100000000000001" customHeight="1">
      <c r="B32" s="202" t="str">
        <f>H28</f>
        <v>鉾田市</v>
      </c>
      <c r="C32" s="203"/>
      <c r="D32" s="204"/>
      <c r="E32" s="205" t="str">
        <f>IF(E33="","",IF(E33-G33&gt;=1,"○",IF(E33-G33&lt;=-1,"●",IF(E33="","",IF(E33-G33=0,"△","")))))</f>
        <v/>
      </c>
      <c r="F32" s="206"/>
      <c r="G32" s="207"/>
      <c r="H32" s="208"/>
      <c r="I32" s="209"/>
      <c r="J32" s="210"/>
      <c r="K32" s="205" t="str">
        <f>IF(K33="","",IF(K33-M33&gt;=1,"○",IF(K33-M33&lt;=-1,"●",IF(K33="","",IF(K33-M33=0,"△","")))))</f>
        <v/>
      </c>
      <c r="L32" s="206"/>
      <c r="M32" s="207"/>
      <c r="N32" s="205" t="str">
        <f>IF(N33="","",IF(N33-P33&gt;=1,"○",IF(N33-P33&lt;=-1,"●",IF(N33="","",IF(N33-P33=0,"△","")))))</f>
        <v/>
      </c>
      <c r="O32" s="206"/>
      <c r="P32" s="207"/>
      <c r="Q32" s="214">
        <f>COUNTIF($B32:$P32,"○")</f>
        <v>0</v>
      </c>
      <c r="R32" s="214">
        <f t="shared" ref="R32" si="12">COUNTIF($B32:$P32,"●")</f>
        <v>0</v>
      </c>
      <c r="S32" s="214">
        <f t="shared" ref="S32" si="13">COUNTIF($B32:$P32,"△")</f>
        <v>0</v>
      </c>
      <c r="T32" s="216">
        <f>IF(Z33="","",Z33)</f>
        <v>0</v>
      </c>
      <c r="U32" s="216">
        <f>IF(AA33="","",AA33)</f>
        <v>0</v>
      </c>
      <c r="V32" s="216">
        <f>+T32-U32</f>
        <v>0</v>
      </c>
      <c r="W32" s="216">
        <f>Q32*3+S32</f>
        <v>0</v>
      </c>
      <c r="X32" s="201" t="str">
        <f>+AB33</f>
        <v/>
      </c>
      <c r="Y32" s="29"/>
      <c r="Z32" s="26"/>
      <c r="AA32" s="26"/>
      <c r="AB32" s="26"/>
      <c r="AC32" s="26"/>
      <c r="AD32" s="26"/>
      <c r="AE32" s="26"/>
      <c r="AF32" s="26"/>
    </row>
    <row r="33" spans="1:32" ht="20.100000000000001" customHeight="1">
      <c r="B33" s="197" t="str">
        <f>H29</f>
        <v>鉾田ＳＳＳ</v>
      </c>
      <c r="C33" s="198"/>
      <c r="D33" s="199"/>
      <c r="E33" s="33" t="str">
        <f>IF(J31="","",+J31)</f>
        <v/>
      </c>
      <c r="F33" s="31" t="str">
        <f>IF(E33="","","-")</f>
        <v/>
      </c>
      <c r="G33" s="34" t="str">
        <f>IF(H31="","",+H31)</f>
        <v/>
      </c>
      <c r="H33" s="211"/>
      <c r="I33" s="212"/>
      <c r="J33" s="213"/>
      <c r="K33" s="30"/>
      <c r="L33" s="31" t="str">
        <f>IF(K33="","","-")</f>
        <v/>
      </c>
      <c r="M33" s="32"/>
      <c r="N33" s="30"/>
      <c r="O33" s="31" t="str">
        <f>IF(N33="","","-")</f>
        <v/>
      </c>
      <c r="P33" s="32"/>
      <c r="Q33" s="214"/>
      <c r="R33" s="214"/>
      <c r="S33" s="214"/>
      <c r="T33" s="214"/>
      <c r="U33" s="214"/>
      <c r="V33" s="214"/>
      <c r="W33" s="214"/>
      <c r="X33" s="201"/>
      <c r="Y33" s="29"/>
      <c r="Z33" s="26">
        <f>SUM(E33,H33,K33,N33)</f>
        <v>0</v>
      </c>
      <c r="AA33" s="26">
        <f>SUM(G33,J33,M33,P33)</f>
        <v>0</v>
      </c>
      <c r="AB33" s="26" t="str">
        <f>IF(AC33=0,"",RANK(AC33,AC31:AC37))</f>
        <v/>
      </c>
      <c r="AC33" s="26">
        <f>W32*10000+V32*100+T32</f>
        <v>0</v>
      </c>
      <c r="AD33" s="26"/>
      <c r="AE33" s="26"/>
      <c r="AF33" s="26"/>
    </row>
    <row r="34" spans="1:32" ht="20.100000000000001" customHeight="1">
      <c r="B34" s="202" t="str">
        <f>K28</f>
        <v>神栖市</v>
      </c>
      <c r="C34" s="203"/>
      <c r="D34" s="204"/>
      <c r="E34" s="205" t="str">
        <f>IF(E35="","",IF(E35-G35&gt;=1,"○",IF(E35-G35&lt;=-1,"●",IF(E35="","",IF(E35-G35=0,"△","")))))</f>
        <v/>
      </c>
      <c r="F34" s="206"/>
      <c r="G34" s="207"/>
      <c r="H34" s="205" t="str">
        <f>IF(H35="","",IF(H35-J35&gt;=1,"○",IF(H35-J35&lt;=-1,"●",IF(H35="","",IF(H35-J35=0,"△","")))))</f>
        <v/>
      </c>
      <c r="I34" s="206"/>
      <c r="J34" s="207"/>
      <c r="K34" s="208"/>
      <c r="L34" s="209"/>
      <c r="M34" s="210"/>
      <c r="N34" s="205" t="str">
        <f>IF(N35="","",IF(N35-P35&gt;=1,"○",IF(N35-P35&lt;=-1,"●",IF(N35="","",IF(N35-P35=0,"△","")))))</f>
        <v/>
      </c>
      <c r="O34" s="206"/>
      <c r="P34" s="207"/>
      <c r="Q34" s="214">
        <f>COUNTIF($B34:$P34,"○")</f>
        <v>0</v>
      </c>
      <c r="R34" s="214">
        <f t="shared" ref="R34" si="14">COUNTIF($B34:$P34,"●")</f>
        <v>0</v>
      </c>
      <c r="S34" s="214">
        <f t="shared" ref="S34" si="15">COUNTIF($B34:$P34,"△")</f>
        <v>0</v>
      </c>
      <c r="T34" s="214">
        <f>IF(Z35="","",Z35)</f>
        <v>0</v>
      </c>
      <c r="U34" s="214">
        <f>IF(AA35="","",AA35)</f>
        <v>0</v>
      </c>
      <c r="V34" s="214">
        <f>+T34-U34</f>
        <v>0</v>
      </c>
      <c r="W34" s="214">
        <f>Q34*3+S34</f>
        <v>0</v>
      </c>
      <c r="X34" s="201" t="str">
        <f>+AB35</f>
        <v/>
      </c>
      <c r="Y34" s="29"/>
      <c r="Z34" s="26"/>
      <c r="AA34" s="26"/>
      <c r="AB34" s="26"/>
      <c r="AC34" s="26"/>
      <c r="AD34" s="26"/>
      <c r="AE34" s="26"/>
      <c r="AF34" s="26"/>
    </row>
    <row r="35" spans="1:32" ht="20.100000000000001" customHeight="1">
      <c r="B35" s="197" t="str">
        <f>K29</f>
        <v>横瀬ＳＳＳ</v>
      </c>
      <c r="C35" s="198"/>
      <c r="D35" s="199"/>
      <c r="E35" s="33" t="str">
        <f>IF(M31="","",M31)</f>
        <v/>
      </c>
      <c r="F35" s="31" t="str">
        <f>IF(E35="","","-")</f>
        <v/>
      </c>
      <c r="G35" s="34" t="str">
        <f>IF(K31="","",K31)</f>
        <v/>
      </c>
      <c r="H35" s="33" t="str">
        <f>IF(M33="","",+M33)</f>
        <v/>
      </c>
      <c r="I35" s="31" t="str">
        <f>IF(H35="","","-")</f>
        <v/>
      </c>
      <c r="J35" s="34" t="str">
        <f>IF(K33="","",+K33)</f>
        <v/>
      </c>
      <c r="K35" s="211"/>
      <c r="L35" s="212"/>
      <c r="M35" s="213"/>
      <c r="N35" s="30"/>
      <c r="O35" s="31" t="str">
        <f>IF(N35="","","-")</f>
        <v/>
      </c>
      <c r="P35" s="32"/>
      <c r="Q35" s="214"/>
      <c r="R35" s="214"/>
      <c r="S35" s="214"/>
      <c r="T35" s="214"/>
      <c r="U35" s="214"/>
      <c r="V35" s="214"/>
      <c r="W35" s="214"/>
      <c r="X35" s="201"/>
      <c r="Y35" s="29"/>
      <c r="Z35" s="26">
        <f>SUM(E35,H35,K35,N35)</f>
        <v>0</v>
      </c>
      <c r="AA35" s="26">
        <f>SUM(G35,J35,M35,P35)</f>
        <v>0</v>
      </c>
      <c r="AB35" s="26" t="str">
        <f>IF(AC35=0,"",RANK(AC35,AC31:AC37))</f>
        <v/>
      </c>
      <c r="AC35" s="26">
        <f>W34*10000+V34*100+T34</f>
        <v>0</v>
      </c>
      <c r="AD35" s="26"/>
      <c r="AE35" s="26"/>
      <c r="AF35" s="26"/>
    </row>
    <row r="36" spans="1:32" ht="20.100000000000001" customHeight="1">
      <c r="B36" s="202" t="str">
        <f>N28</f>
        <v>八千代町</v>
      </c>
      <c r="C36" s="203"/>
      <c r="D36" s="204"/>
      <c r="E36" s="232" t="str">
        <f>IF(E37="","",IF(E37-G37&gt;=1,"○",IF(E37-G37&lt;=-1,"●",IF(E37="","",IF(E37-G37=0,"△","")))))</f>
        <v/>
      </c>
      <c r="F36" s="233"/>
      <c r="G36" s="234"/>
      <c r="H36" s="232" t="str">
        <f>IF(H37="","",IF(H37-J37&gt;=1,"○",IF(H37-J37&lt;=-1,"●",IF(H37="","",IF(H37-J37=0,"△","")))))</f>
        <v/>
      </c>
      <c r="I36" s="233"/>
      <c r="J36" s="234"/>
      <c r="K36" s="232" t="str">
        <f>IF(K37="","",IF(K37-M37&gt;=1,"○",IF(K37-M37&lt;=-1,"●",IF(K37="","",IF(K37-M37=0,"△","")))))</f>
        <v/>
      </c>
      <c r="L36" s="233"/>
      <c r="M36" s="234"/>
      <c r="N36" s="235"/>
      <c r="O36" s="236"/>
      <c r="P36" s="237"/>
      <c r="Q36" s="214">
        <f>COUNTIF($B36:$P36,"○")</f>
        <v>0</v>
      </c>
      <c r="R36" s="214">
        <f t="shared" ref="R36" si="16">COUNTIF($B36:$P36,"●")</f>
        <v>0</v>
      </c>
      <c r="S36" s="214">
        <f t="shared" ref="S36" si="17">COUNTIF($B36:$P36,"△")</f>
        <v>0</v>
      </c>
      <c r="T36" s="216">
        <f>IF(Z37="","",Z37)</f>
        <v>0</v>
      </c>
      <c r="U36" s="216">
        <f>IF(AA37="","",AA37)</f>
        <v>0</v>
      </c>
      <c r="V36" s="216">
        <f>+T36-U36</f>
        <v>0</v>
      </c>
      <c r="W36" s="216">
        <f>Q36*3+S36</f>
        <v>0</v>
      </c>
      <c r="X36" s="227" t="str">
        <f>+AB37</f>
        <v/>
      </c>
      <c r="Y36" s="29"/>
      <c r="Z36" s="26"/>
      <c r="AA36" s="26"/>
      <c r="AB36" s="26"/>
      <c r="AC36" s="26"/>
      <c r="AD36" s="26"/>
      <c r="AE36" s="26"/>
      <c r="AF36" s="26"/>
    </row>
    <row r="37" spans="1:32" ht="20.100000000000001" customHeight="1" thickBot="1">
      <c r="B37" s="229" t="str">
        <f>N29</f>
        <v>八千代町ＳＳ</v>
      </c>
      <c r="C37" s="230"/>
      <c r="D37" s="231"/>
      <c r="E37" s="35" t="str">
        <f>IF(P31="","",P31)</f>
        <v/>
      </c>
      <c r="F37" s="36" t="str">
        <f>IF(E37="","","-")</f>
        <v/>
      </c>
      <c r="G37" s="37" t="str">
        <f>IF(N31="","",N31)</f>
        <v/>
      </c>
      <c r="H37" s="35" t="str">
        <f>IF(P33="","",P33)</f>
        <v/>
      </c>
      <c r="I37" s="36" t="str">
        <f>IF(H37="","","-")</f>
        <v/>
      </c>
      <c r="J37" s="37" t="str">
        <f>IF(N33="","",N33)</f>
        <v/>
      </c>
      <c r="K37" s="35" t="str">
        <f>IF(P35="","",P35)</f>
        <v/>
      </c>
      <c r="L37" s="36" t="str">
        <f>IF(K37="","","-")</f>
        <v/>
      </c>
      <c r="M37" s="37" t="str">
        <f>IF(N35="","",N35)</f>
        <v/>
      </c>
      <c r="N37" s="238"/>
      <c r="O37" s="239"/>
      <c r="P37" s="240"/>
      <c r="Q37" s="226"/>
      <c r="R37" s="226"/>
      <c r="S37" s="226"/>
      <c r="T37" s="226"/>
      <c r="U37" s="226"/>
      <c r="V37" s="226"/>
      <c r="W37" s="226"/>
      <c r="X37" s="228"/>
      <c r="Y37" s="29"/>
      <c r="Z37" s="26">
        <f>SUM(E37,H37,K37,N37)</f>
        <v>0</v>
      </c>
      <c r="AA37" s="26">
        <f>SUM(G37,J37,M37,P37)</f>
        <v>0</v>
      </c>
      <c r="AB37" s="26" t="str">
        <f>IF(AC37=0,"",RANK(AC37,AC31:AC37))</f>
        <v/>
      </c>
      <c r="AC37" s="26">
        <f>W36*10000+V36*100+T36</f>
        <v>0</v>
      </c>
      <c r="AD37" s="26"/>
      <c r="AE37" s="26"/>
      <c r="AF37" s="26"/>
    </row>
    <row r="38" spans="1:32" ht="20.100000000000001" customHeight="1">
      <c r="B38" s="38"/>
      <c r="C38" s="38"/>
      <c r="D38" s="38"/>
      <c r="E38" s="29"/>
      <c r="F38" s="29"/>
      <c r="G38" s="29"/>
      <c r="H38" s="29"/>
      <c r="I38" s="29"/>
      <c r="J38" s="29"/>
      <c r="K38" s="29"/>
      <c r="L38" s="29"/>
      <c r="M38" s="29"/>
      <c r="N38" s="29"/>
      <c r="O38" s="29"/>
      <c r="P38" s="29"/>
      <c r="Q38" s="39"/>
      <c r="R38" s="39"/>
      <c r="S38" s="39"/>
      <c r="T38" s="39"/>
      <c r="U38" s="39"/>
      <c r="V38" s="39"/>
      <c r="W38" s="39"/>
      <c r="X38" s="29"/>
      <c r="Y38" s="29"/>
      <c r="Z38" s="26"/>
      <c r="AA38" s="26"/>
      <c r="AB38" s="26"/>
      <c r="AC38" s="26"/>
      <c r="AD38" s="26"/>
      <c r="AE38" s="26"/>
      <c r="AF38" s="26"/>
    </row>
    <row r="39" spans="1:32" s="20" customFormat="1" ht="18" customHeight="1" thickBot="1">
      <c r="A39" s="18"/>
      <c r="B39" s="241" t="s">
        <v>268</v>
      </c>
      <c r="C39" s="241"/>
      <c r="D39" s="241"/>
      <c r="E39" s="241"/>
      <c r="F39" s="241"/>
      <c r="G39" s="241"/>
      <c r="H39" s="241"/>
      <c r="I39" s="241"/>
      <c r="J39" s="242" t="s">
        <v>261</v>
      </c>
      <c r="K39" s="242"/>
      <c r="L39" s="242"/>
      <c r="M39" s="242"/>
      <c r="N39" s="242"/>
      <c r="O39" s="242"/>
      <c r="P39" s="242"/>
      <c r="Q39" s="242"/>
      <c r="R39" s="242"/>
      <c r="S39" s="180" t="s">
        <v>262</v>
      </c>
      <c r="T39" s="180"/>
      <c r="U39" s="180"/>
      <c r="V39" s="180"/>
      <c r="W39" s="180"/>
      <c r="X39" s="180"/>
      <c r="Y39" s="22"/>
    </row>
    <row r="40" spans="1:32" ht="20.100000000000001" customHeight="1">
      <c r="A40" s="23"/>
      <c r="B40" s="181"/>
      <c r="C40" s="182"/>
      <c r="D40" s="183"/>
      <c r="E40" s="187" t="s">
        <v>235</v>
      </c>
      <c r="F40" s="188"/>
      <c r="G40" s="189"/>
      <c r="H40" s="187" t="s">
        <v>269</v>
      </c>
      <c r="I40" s="188"/>
      <c r="J40" s="189"/>
      <c r="K40" s="187" t="s">
        <v>270</v>
      </c>
      <c r="L40" s="188"/>
      <c r="M40" s="189"/>
      <c r="N40" s="187" t="s">
        <v>255</v>
      </c>
      <c r="O40" s="188"/>
      <c r="P40" s="189"/>
      <c r="Q40" s="190" t="s">
        <v>239</v>
      </c>
      <c r="R40" s="190" t="s">
        <v>240</v>
      </c>
      <c r="S40" s="190" t="s">
        <v>241</v>
      </c>
      <c r="T40" s="190" t="s">
        <v>242</v>
      </c>
      <c r="U40" s="190" t="s">
        <v>243</v>
      </c>
      <c r="V40" s="190" t="s">
        <v>244</v>
      </c>
      <c r="W40" s="190" t="s">
        <v>245</v>
      </c>
      <c r="X40" s="192" t="s">
        <v>246</v>
      </c>
      <c r="Y40" s="29"/>
      <c r="Z40" s="26"/>
      <c r="AA40" s="26"/>
      <c r="AB40" s="26"/>
      <c r="AC40" s="26"/>
      <c r="AD40" s="26"/>
      <c r="AE40" s="26"/>
      <c r="AF40" s="26"/>
    </row>
    <row r="41" spans="1:32" ht="20.100000000000001" customHeight="1" thickBot="1">
      <c r="B41" s="184"/>
      <c r="C41" s="185"/>
      <c r="D41" s="186"/>
      <c r="E41" s="194" t="s">
        <v>271</v>
      </c>
      <c r="F41" s="195"/>
      <c r="G41" s="196"/>
      <c r="H41" s="194" t="s">
        <v>272</v>
      </c>
      <c r="I41" s="195"/>
      <c r="J41" s="196"/>
      <c r="K41" s="194" t="s">
        <v>273</v>
      </c>
      <c r="L41" s="195"/>
      <c r="M41" s="196"/>
      <c r="N41" s="194" t="s">
        <v>274</v>
      </c>
      <c r="O41" s="195"/>
      <c r="P41" s="196"/>
      <c r="Q41" s="191"/>
      <c r="R41" s="191"/>
      <c r="S41" s="191"/>
      <c r="T41" s="191"/>
      <c r="U41" s="191"/>
      <c r="V41" s="191"/>
      <c r="W41" s="191"/>
      <c r="X41" s="193"/>
      <c r="Y41" s="29"/>
      <c r="Z41" s="26"/>
      <c r="AA41" s="26"/>
      <c r="AB41" s="26"/>
      <c r="AC41" s="26"/>
      <c r="AD41" s="26"/>
      <c r="AE41" s="26"/>
      <c r="AF41" s="26"/>
    </row>
    <row r="42" spans="1:32" ht="20.100000000000001" customHeight="1" thickTop="1">
      <c r="B42" s="217" t="str">
        <f>E40</f>
        <v>神栖市</v>
      </c>
      <c r="C42" s="218"/>
      <c r="D42" s="219"/>
      <c r="E42" s="220"/>
      <c r="F42" s="221"/>
      <c r="G42" s="222"/>
      <c r="H42" s="223" t="str">
        <f>IF(H43="","",IF(H43-J43&gt;=1,"○",IF(H43-J43&lt;=-1,"●",IF(H43="","",IF(H43-J43=0,"△","")))))</f>
        <v/>
      </c>
      <c r="I42" s="224"/>
      <c r="J42" s="225"/>
      <c r="K42" s="223" t="str">
        <f>IF(K43="","",IF(K43-M43&gt;=1,"○",IF(K43-M43&lt;=-1,"●",IF(K43="","",IF(K43-M43=0,"△","")))))</f>
        <v/>
      </c>
      <c r="L42" s="224"/>
      <c r="M42" s="225"/>
      <c r="N42" s="223" t="str">
        <f>IF(N43="","",IF(N43-P43&gt;=1,"○",IF(N43-P43&lt;=-1,"●",IF(N43="","",IF(N43-P43=0,"△","")))))</f>
        <v/>
      </c>
      <c r="O42" s="224"/>
      <c r="P42" s="225"/>
      <c r="Q42" s="215">
        <f>COUNTIF($B42:$P42,"○")</f>
        <v>0</v>
      </c>
      <c r="R42" s="215">
        <f>COUNTIF($B42:$P42,"●")</f>
        <v>0</v>
      </c>
      <c r="S42" s="215">
        <f>COUNTIF($B42:$P42,"△")</f>
        <v>0</v>
      </c>
      <c r="T42" s="216">
        <f>IF(Z43="","",Z43)</f>
        <v>0</v>
      </c>
      <c r="U42" s="216">
        <f>IF(AA43="","",AA43)</f>
        <v>0</v>
      </c>
      <c r="V42" s="216">
        <f>+T42-U42</f>
        <v>0</v>
      </c>
      <c r="W42" s="216">
        <f>Q42*3+S42</f>
        <v>0</v>
      </c>
      <c r="X42" s="200" t="str">
        <f>+AB43</f>
        <v/>
      </c>
      <c r="Y42" s="29"/>
      <c r="Z42" s="26"/>
      <c r="AA42" s="26"/>
      <c r="AB42" s="26"/>
      <c r="AC42" s="26"/>
      <c r="AD42" s="26"/>
      <c r="AE42" s="26"/>
      <c r="AF42" s="26"/>
    </row>
    <row r="43" spans="1:32" ht="20.100000000000001" customHeight="1">
      <c r="B43" s="197" t="str">
        <f>E41</f>
        <v>フォルサ若松ＦＣ</v>
      </c>
      <c r="C43" s="198"/>
      <c r="D43" s="199"/>
      <c r="E43" s="211"/>
      <c r="F43" s="212"/>
      <c r="G43" s="213"/>
      <c r="H43" s="30"/>
      <c r="I43" s="31" t="str">
        <f>IF(H43="","","-")</f>
        <v/>
      </c>
      <c r="J43" s="32"/>
      <c r="K43" s="30"/>
      <c r="L43" s="31" t="str">
        <f>IF(K43="","","-")</f>
        <v/>
      </c>
      <c r="M43" s="32"/>
      <c r="N43" s="30"/>
      <c r="O43" s="31" t="str">
        <f>IF(N43="","","-")</f>
        <v/>
      </c>
      <c r="P43" s="32"/>
      <c r="Q43" s="214"/>
      <c r="R43" s="214"/>
      <c r="S43" s="214"/>
      <c r="T43" s="214"/>
      <c r="U43" s="214"/>
      <c r="V43" s="214"/>
      <c r="W43" s="214"/>
      <c r="X43" s="201"/>
      <c r="Y43" s="29"/>
      <c r="Z43" s="26">
        <f>SUM(E43,H43,K43,N43)</f>
        <v>0</v>
      </c>
      <c r="AA43" s="26">
        <f>SUM(G43,J43,M43,P43)</f>
        <v>0</v>
      </c>
      <c r="AB43" s="26" t="str">
        <f>IF(AC43=0,"",RANK(AC43,AC43:AC49))</f>
        <v/>
      </c>
      <c r="AC43" s="26">
        <f>W42*10000+V42*100+T42</f>
        <v>0</v>
      </c>
      <c r="AD43" s="26"/>
      <c r="AE43" s="26"/>
      <c r="AF43" s="26"/>
    </row>
    <row r="44" spans="1:32" ht="20.100000000000001" customHeight="1">
      <c r="B44" s="202" t="str">
        <f>H40</f>
        <v>千葉県銚子市</v>
      </c>
      <c r="C44" s="203"/>
      <c r="D44" s="204"/>
      <c r="E44" s="205" t="str">
        <f>IF(E45="","",IF(E45-G45&gt;=1,"○",IF(E45-G45&lt;=-1,"●",IF(E45="","",IF(E45-G45=0,"△","")))))</f>
        <v/>
      </c>
      <c r="F44" s="206"/>
      <c r="G44" s="207"/>
      <c r="H44" s="208"/>
      <c r="I44" s="209"/>
      <c r="J44" s="210"/>
      <c r="K44" s="205" t="str">
        <f>IF(K45="","",IF(K45-M45&gt;=1,"○",IF(K45-M45&lt;=-1,"●",IF(K45="","",IF(K45-M45=0,"△","")))))</f>
        <v/>
      </c>
      <c r="L44" s="206"/>
      <c r="M44" s="207"/>
      <c r="N44" s="205" t="str">
        <f>IF(N45="","",IF(N45-P45&gt;=1,"○",IF(N45-P45&lt;=-1,"●",IF(N45="","",IF(N45-P45=0,"△","")))))</f>
        <v/>
      </c>
      <c r="O44" s="206"/>
      <c r="P44" s="207"/>
      <c r="Q44" s="214">
        <f>COUNTIF($B44:$P44,"○")</f>
        <v>0</v>
      </c>
      <c r="R44" s="214">
        <f t="shared" ref="R44" si="18">COUNTIF($B44:$P44,"●")</f>
        <v>0</v>
      </c>
      <c r="S44" s="214">
        <f t="shared" ref="S44" si="19">COUNTIF($B44:$P44,"△")</f>
        <v>0</v>
      </c>
      <c r="T44" s="216">
        <f>IF(Z45="","",Z45)</f>
        <v>0</v>
      </c>
      <c r="U44" s="216">
        <f>IF(AA45="","",AA45)</f>
        <v>0</v>
      </c>
      <c r="V44" s="216">
        <f>+T44-U44</f>
        <v>0</v>
      </c>
      <c r="W44" s="216">
        <f>Q44*3+S44</f>
        <v>0</v>
      </c>
      <c r="X44" s="201" t="str">
        <f>+AB45</f>
        <v/>
      </c>
      <c r="Y44" s="29"/>
      <c r="Z44" s="26"/>
      <c r="AA44" s="26"/>
      <c r="AB44" s="26"/>
      <c r="AC44" s="26"/>
      <c r="AD44" s="26"/>
      <c r="AE44" s="26"/>
      <c r="AF44" s="26"/>
    </row>
    <row r="45" spans="1:32" ht="20.100000000000001" customHeight="1">
      <c r="B45" s="197" t="str">
        <f>H41</f>
        <v>本城睦ＦＣ</v>
      </c>
      <c r="C45" s="198"/>
      <c r="D45" s="199"/>
      <c r="E45" s="33" t="str">
        <f>IF(J43="","",+J43)</f>
        <v/>
      </c>
      <c r="F45" s="31" t="str">
        <f>IF(E45="","","-")</f>
        <v/>
      </c>
      <c r="G45" s="34" t="str">
        <f>IF(H43="","",+H43)</f>
        <v/>
      </c>
      <c r="H45" s="211"/>
      <c r="I45" s="212"/>
      <c r="J45" s="213"/>
      <c r="K45" s="30"/>
      <c r="L45" s="31" t="str">
        <f>IF(K45="","","-")</f>
        <v/>
      </c>
      <c r="M45" s="32"/>
      <c r="N45" s="30"/>
      <c r="O45" s="31" t="str">
        <f>IF(N45="","","-")</f>
        <v/>
      </c>
      <c r="P45" s="32"/>
      <c r="Q45" s="214"/>
      <c r="R45" s="214"/>
      <c r="S45" s="214"/>
      <c r="T45" s="214"/>
      <c r="U45" s="214"/>
      <c r="V45" s="214"/>
      <c r="W45" s="214"/>
      <c r="X45" s="201"/>
      <c r="Y45" s="29"/>
      <c r="Z45" s="26">
        <f>SUM(E45,H45,K45,N45)</f>
        <v>0</v>
      </c>
      <c r="AA45" s="26">
        <f>SUM(G45,J45,M45,P45)</f>
        <v>0</v>
      </c>
      <c r="AB45" s="26" t="str">
        <f>IF(AC45=0,"",RANK(AC45,AC43:AC49))</f>
        <v/>
      </c>
      <c r="AC45" s="26">
        <f>W44*10000+V44*100+T44</f>
        <v>0</v>
      </c>
      <c r="AD45" s="26"/>
      <c r="AE45" s="26"/>
      <c r="AF45" s="26"/>
    </row>
    <row r="46" spans="1:32" ht="20.100000000000001" customHeight="1">
      <c r="B46" s="202" t="str">
        <f>K40</f>
        <v>取手市</v>
      </c>
      <c r="C46" s="203"/>
      <c r="D46" s="204"/>
      <c r="E46" s="205" t="str">
        <f>IF(E47="","",IF(E47-G47&gt;=1,"○",IF(E47-G47&lt;=-1,"●",IF(E47="","",IF(E47-G47=0,"△","")))))</f>
        <v/>
      </c>
      <c r="F46" s="206"/>
      <c r="G46" s="207"/>
      <c r="H46" s="205" t="str">
        <f>IF(H47="","",IF(H47-J47&gt;=1,"○",IF(H47-J47&lt;=-1,"●",IF(H47="","",IF(H47-J47=0,"△","")))))</f>
        <v/>
      </c>
      <c r="I46" s="206"/>
      <c r="J46" s="207"/>
      <c r="K46" s="208"/>
      <c r="L46" s="209"/>
      <c r="M46" s="210"/>
      <c r="N46" s="205" t="str">
        <f>IF(N47="","",IF(N47-P47&gt;=1,"○",IF(N47-P47&lt;=-1,"●",IF(N47="","",IF(N47-P47=0,"△","")))))</f>
        <v/>
      </c>
      <c r="O46" s="206"/>
      <c r="P46" s="207"/>
      <c r="Q46" s="214">
        <f>COUNTIF($B46:$P46,"○")</f>
        <v>0</v>
      </c>
      <c r="R46" s="214">
        <f t="shared" ref="R46" si="20">COUNTIF($B46:$P46,"●")</f>
        <v>0</v>
      </c>
      <c r="S46" s="214">
        <f t="shared" ref="S46" si="21">COUNTIF($B46:$P46,"△")</f>
        <v>0</v>
      </c>
      <c r="T46" s="214">
        <f>IF(Z47="","",Z47)</f>
        <v>0</v>
      </c>
      <c r="U46" s="214">
        <f>IF(AA47="","",AA47)</f>
        <v>0</v>
      </c>
      <c r="V46" s="214">
        <f>+T46-U46</f>
        <v>0</v>
      </c>
      <c r="W46" s="214">
        <f>Q46*3+S46</f>
        <v>0</v>
      </c>
      <c r="X46" s="201" t="str">
        <f>+AB47</f>
        <v/>
      </c>
      <c r="Y46" s="29"/>
      <c r="Z46" s="26"/>
      <c r="AA46" s="26"/>
      <c r="AB46" s="26"/>
      <c r="AC46" s="26"/>
      <c r="AD46" s="26"/>
      <c r="AE46" s="26"/>
      <c r="AF46" s="26"/>
    </row>
    <row r="47" spans="1:32" ht="20.100000000000001" customHeight="1">
      <c r="B47" s="197" t="str">
        <f>K41</f>
        <v>とりで倶楽部</v>
      </c>
      <c r="C47" s="198"/>
      <c r="D47" s="199"/>
      <c r="E47" s="33" t="str">
        <f>IF(M43="","",M43)</f>
        <v/>
      </c>
      <c r="F47" s="31" t="str">
        <f>IF(E47="","","-")</f>
        <v/>
      </c>
      <c r="G47" s="34" t="str">
        <f>IF(K43="","",K43)</f>
        <v/>
      </c>
      <c r="H47" s="33" t="str">
        <f>IF(M45="","",+M45)</f>
        <v/>
      </c>
      <c r="I47" s="31" t="str">
        <f>IF(H47="","","-")</f>
        <v/>
      </c>
      <c r="J47" s="34" t="str">
        <f>IF(K45="","",+K45)</f>
        <v/>
      </c>
      <c r="K47" s="211"/>
      <c r="L47" s="212"/>
      <c r="M47" s="213"/>
      <c r="N47" s="30"/>
      <c r="O47" s="31" t="str">
        <f>IF(N47="","","-")</f>
        <v/>
      </c>
      <c r="P47" s="32"/>
      <c r="Q47" s="214"/>
      <c r="R47" s="214"/>
      <c r="S47" s="214"/>
      <c r="T47" s="214"/>
      <c r="U47" s="214"/>
      <c r="V47" s="214"/>
      <c r="W47" s="214"/>
      <c r="X47" s="201"/>
      <c r="Y47" s="29"/>
      <c r="Z47" s="26">
        <f>SUM(E47,H47,K47,N47)</f>
        <v>0</v>
      </c>
      <c r="AA47" s="26">
        <f>SUM(G47,J47,M47,P47)</f>
        <v>0</v>
      </c>
      <c r="AB47" s="26" t="str">
        <f>IF(AC47=0,"",RANK(AC47,AC43:AC49))</f>
        <v/>
      </c>
      <c r="AC47" s="26">
        <f>W46*10000+V46*100+T46</f>
        <v>0</v>
      </c>
      <c r="AD47" s="26"/>
      <c r="AE47" s="26"/>
      <c r="AF47" s="26"/>
    </row>
    <row r="48" spans="1:32" ht="20.100000000000001" customHeight="1">
      <c r="B48" s="202" t="str">
        <f>N40</f>
        <v>福島県いわき市</v>
      </c>
      <c r="C48" s="203"/>
      <c r="D48" s="204"/>
      <c r="E48" s="232" t="str">
        <f>IF(E49="","",IF(E49-G49&gt;=1,"○",IF(E49-G49&lt;=-1,"●",IF(E49="","",IF(E49-G49=0,"△","")))))</f>
        <v/>
      </c>
      <c r="F48" s="233"/>
      <c r="G48" s="234"/>
      <c r="H48" s="232" t="str">
        <f>IF(H49="","",IF(H49-J49&gt;=1,"○",IF(H49-J49&lt;=-1,"●",IF(H49="","",IF(H49-J49=0,"△","")))))</f>
        <v/>
      </c>
      <c r="I48" s="233"/>
      <c r="J48" s="234"/>
      <c r="K48" s="232" t="str">
        <f>IF(K49="","",IF(K49-M49&gt;=1,"○",IF(K49-M49&lt;=-1,"●",IF(K49="","",IF(K49-M49=0,"△","")))))</f>
        <v/>
      </c>
      <c r="L48" s="233"/>
      <c r="M48" s="234"/>
      <c r="N48" s="235"/>
      <c r="O48" s="236"/>
      <c r="P48" s="237"/>
      <c r="Q48" s="214">
        <f>COUNTIF($B48:$P48,"○")</f>
        <v>0</v>
      </c>
      <c r="R48" s="214">
        <f t="shared" ref="R48" si="22">COUNTIF($B48:$P48,"●")</f>
        <v>0</v>
      </c>
      <c r="S48" s="214">
        <f t="shared" ref="S48" si="23">COUNTIF($B48:$P48,"△")</f>
        <v>0</v>
      </c>
      <c r="T48" s="216">
        <f>IF(Z49="","",Z49)</f>
        <v>0</v>
      </c>
      <c r="U48" s="216">
        <f>IF(AA49="","",AA49)</f>
        <v>0</v>
      </c>
      <c r="V48" s="216">
        <f>+T48-U48</f>
        <v>0</v>
      </c>
      <c r="W48" s="216">
        <f>Q48*3+S48</f>
        <v>0</v>
      </c>
      <c r="X48" s="227" t="str">
        <f>+AB49</f>
        <v/>
      </c>
      <c r="Y48" s="29"/>
      <c r="Z48" s="26"/>
      <c r="AA48" s="26"/>
      <c r="AB48" s="26"/>
      <c r="AC48" s="26"/>
      <c r="AD48" s="26"/>
      <c r="AE48" s="26"/>
      <c r="AF48" s="26"/>
    </row>
    <row r="49" spans="2:32" ht="20.100000000000001" customHeight="1" thickBot="1">
      <c r="B49" s="229" t="str">
        <f>N41</f>
        <v>勿来ＳＣＳ</v>
      </c>
      <c r="C49" s="230"/>
      <c r="D49" s="231"/>
      <c r="E49" s="35" t="str">
        <f>IF(P43="","",P43)</f>
        <v/>
      </c>
      <c r="F49" s="36" t="str">
        <f>IF(E49="","","-")</f>
        <v/>
      </c>
      <c r="G49" s="37" t="str">
        <f>IF(N43="","",N43)</f>
        <v/>
      </c>
      <c r="H49" s="35" t="str">
        <f>IF(P45="","",P45)</f>
        <v/>
      </c>
      <c r="I49" s="36" t="str">
        <f>IF(H49="","","-")</f>
        <v/>
      </c>
      <c r="J49" s="37" t="str">
        <f>IF(N45="","",N45)</f>
        <v/>
      </c>
      <c r="K49" s="35" t="str">
        <f>IF(P47="","",P47)</f>
        <v/>
      </c>
      <c r="L49" s="36" t="str">
        <f>IF(K49="","","-")</f>
        <v/>
      </c>
      <c r="M49" s="37" t="str">
        <f>IF(N47="","",N47)</f>
        <v/>
      </c>
      <c r="N49" s="238"/>
      <c r="O49" s="239"/>
      <c r="P49" s="240"/>
      <c r="Q49" s="226"/>
      <c r="R49" s="226"/>
      <c r="S49" s="226"/>
      <c r="T49" s="226"/>
      <c r="U49" s="226"/>
      <c r="V49" s="226"/>
      <c r="W49" s="226"/>
      <c r="X49" s="228"/>
      <c r="Y49" s="29"/>
      <c r="Z49" s="26">
        <f>SUM(E49,H49,K49,N49)</f>
        <v>0</v>
      </c>
      <c r="AA49" s="26">
        <f>SUM(G49,J49,M49,P49)</f>
        <v>0</v>
      </c>
      <c r="AB49" s="26" t="str">
        <f>IF(AC49=0,"",RANK(AC49,AC43:AC49))</f>
        <v/>
      </c>
      <c r="AC49" s="26">
        <f>W48*10000+V48*100+T48</f>
        <v>0</v>
      </c>
      <c r="AD49" s="26"/>
      <c r="AE49" s="26"/>
      <c r="AF49" s="26"/>
    </row>
    <row r="50" spans="2:32" ht="20.100000000000001" customHeight="1"/>
  </sheetData>
  <sheetProtection formatCells="0" formatColumns="0" formatRows="0" insertColumns="0" insertRows="0" insertHyperlinks="0" deleteColumns="0" deleteRows="0" sort="0" autoFilter="0" pivotTables="0"/>
  <mergeCells count="306">
    <mergeCell ref="V48:V49"/>
    <mergeCell ref="W48:W49"/>
    <mergeCell ref="X48:X49"/>
    <mergeCell ref="W46:W47"/>
    <mergeCell ref="X46:X47"/>
    <mergeCell ref="B47:D47"/>
    <mergeCell ref="B48:D48"/>
    <mergeCell ref="E48:G48"/>
    <mergeCell ref="H48:J48"/>
    <mergeCell ref="K48:M48"/>
    <mergeCell ref="N48:P49"/>
    <mergeCell ref="Q48:Q49"/>
    <mergeCell ref="R48:R49"/>
    <mergeCell ref="Q46:Q47"/>
    <mergeCell ref="R46:R47"/>
    <mergeCell ref="S46:S47"/>
    <mergeCell ref="T46:T47"/>
    <mergeCell ref="U46:U47"/>
    <mergeCell ref="V46:V47"/>
    <mergeCell ref="B46:D46"/>
    <mergeCell ref="E46:G46"/>
    <mergeCell ref="H46:J46"/>
    <mergeCell ref="K46:M47"/>
    <mergeCell ref="N46:P46"/>
    <mergeCell ref="S44:S45"/>
    <mergeCell ref="T44:T45"/>
    <mergeCell ref="U44:U45"/>
    <mergeCell ref="B49:D49"/>
    <mergeCell ref="S48:S49"/>
    <mergeCell ref="T48:T49"/>
    <mergeCell ref="U48:U49"/>
    <mergeCell ref="V44:V45"/>
    <mergeCell ref="W44:W45"/>
    <mergeCell ref="X44:X45"/>
    <mergeCell ref="W42:W43"/>
    <mergeCell ref="X42:X43"/>
    <mergeCell ref="B43:D43"/>
    <mergeCell ref="B44:D44"/>
    <mergeCell ref="E44:G44"/>
    <mergeCell ref="H44:J45"/>
    <mergeCell ref="K44:M44"/>
    <mergeCell ref="N44:P44"/>
    <mergeCell ref="Q44:Q45"/>
    <mergeCell ref="R44:R45"/>
    <mergeCell ref="Q42:Q43"/>
    <mergeCell ref="R42:R43"/>
    <mergeCell ref="S42:S43"/>
    <mergeCell ref="T42:T43"/>
    <mergeCell ref="U42:U43"/>
    <mergeCell ref="V42:V43"/>
    <mergeCell ref="B45:D45"/>
    <mergeCell ref="B42:D42"/>
    <mergeCell ref="E42:G43"/>
    <mergeCell ref="H42:J42"/>
    <mergeCell ref="K42:M42"/>
    <mergeCell ref="N42:P42"/>
    <mergeCell ref="R40:R41"/>
    <mergeCell ref="S40:S41"/>
    <mergeCell ref="T40:T41"/>
    <mergeCell ref="U40:U41"/>
    <mergeCell ref="B39:I39"/>
    <mergeCell ref="J39:R39"/>
    <mergeCell ref="S39:X39"/>
    <mergeCell ref="B40:D41"/>
    <mergeCell ref="E40:G40"/>
    <mergeCell ref="H40:J40"/>
    <mergeCell ref="K40:M40"/>
    <mergeCell ref="N40:P40"/>
    <mergeCell ref="Q40:Q41"/>
    <mergeCell ref="X40:X41"/>
    <mergeCell ref="E41:G41"/>
    <mergeCell ref="H41:J41"/>
    <mergeCell ref="K41:M41"/>
    <mergeCell ref="N41:P41"/>
    <mergeCell ref="V40:V41"/>
    <mergeCell ref="W40:W41"/>
    <mergeCell ref="X34:X35"/>
    <mergeCell ref="B35:D35"/>
    <mergeCell ref="B36:D36"/>
    <mergeCell ref="E36:G36"/>
    <mergeCell ref="H36:J36"/>
    <mergeCell ref="K36:M36"/>
    <mergeCell ref="N36:P37"/>
    <mergeCell ref="Q36:Q37"/>
    <mergeCell ref="R36:R37"/>
    <mergeCell ref="Q34:Q35"/>
    <mergeCell ref="R34:R35"/>
    <mergeCell ref="S34:S35"/>
    <mergeCell ref="T34:T35"/>
    <mergeCell ref="U34:U35"/>
    <mergeCell ref="V34:V35"/>
    <mergeCell ref="B37:D37"/>
    <mergeCell ref="S36:S37"/>
    <mergeCell ref="T36:T37"/>
    <mergeCell ref="U36:U37"/>
    <mergeCell ref="V36:V37"/>
    <mergeCell ref="W36:W37"/>
    <mergeCell ref="X36:X37"/>
    <mergeCell ref="B34:D34"/>
    <mergeCell ref="E34:G34"/>
    <mergeCell ref="H34:J34"/>
    <mergeCell ref="K34:M35"/>
    <mergeCell ref="N34:P34"/>
    <mergeCell ref="S32:S33"/>
    <mergeCell ref="T32:T33"/>
    <mergeCell ref="U32:U33"/>
    <mergeCell ref="W34:W35"/>
    <mergeCell ref="V32:V33"/>
    <mergeCell ref="W32:W33"/>
    <mergeCell ref="X32:X33"/>
    <mergeCell ref="W30:W31"/>
    <mergeCell ref="X30:X31"/>
    <mergeCell ref="B31:D31"/>
    <mergeCell ref="B32:D32"/>
    <mergeCell ref="E32:G32"/>
    <mergeCell ref="H32:J33"/>
    <mergeCell ref="K32:M32"/>
    <mergeCell ref="N32:P32"/>
    <mergeCell ref="Q32:Q33"/>
    <mergeCell ref="R32:R33"/>
    <mergeCell ref="Q30:Q31"/>
    <mergeCell ref="R30:R31"/>
    <mergeCell ref="S30:S31"/>
    <mergeCell ref="T30:T31"/>
    <mergeCell ref="U30:U31"/>
    <mergeCell ref="V30:V31"/>
    <mergeCell ref="B33:D33"/>
    <mergeCell ref="B30:D30"/>
    <mergeCell ref="E30:G31"/>
    <mergeCell ref="H30:J30"/>
    <mergeCell ref="K30:M30"/>
    <mergeCell ref="N30:P30"/>
    <mergeCell ref="R28:R29"/>
    <mergeCell ref="S28:S29"/>
    <mergeCell ref="T28:T29"/>
    <mergeCell ref="U28:U29"/>
    <mergeCell ref="B27:I27"/>
    <mergeCell ref="J27:R27"/>
    <mergeCell ref="S27:X27"/>
    <mergeCell ref="B28:D29"/>
    <mergeCell ref="E28:G28"/>
    <mergeCell ref="H28:J28"/>
    <mergeCell ref="K28:M28"/>
    <mergeCell ref="N28:P28"/>
    <mergeCell ref="Q28:Q29"/>
    <mergeCell ref="X28:X29"/>
    <mergeCell ref="E29:G29"/>
    <mergeCell ref="H29:J29"/>
    <mergeCell ref="K29:M29"/>
    <mergeCell ref="N29:P29"/>
    <mergeCell ref="V28:V29"/>
    <mergeCell ref="W28:W29"/>
    <mergeCell ref="W22:W23"/>
    <mergeCell ref="X22:X23"/>
    <mergeCell ref="B23:D23"/>
    <mergeCell ref="B24:D24"/>
    <mergeCell ref="E24:G24"/>
    <mergeCell ref="H24:J24"/>
    <mergeCell ref="K24:M24"/>
    <mergeCell ref="N24:P25"/>
    <mergeCell ref="Q24:Q25"/>
    <mergeCell ref="R24:R25"/>
    <mergeCell ref="Q22:Q23"/>
    <mergeCell ref="R22:R23"/>
    <mergeCell ref="S22:S23"/>
    <mergeCell ref="T22:T23"/>
    <mergeCell ref="U22:U23"/>
    <mergeCell ref="V22:V23"/>
    <mergeCell ref="B25:D25"/>
    <mergeCell ref="S24:S25"/>
    <mergeCell ref="T24:T25"/>
    <mergeCell ref="U24:U25"/>
    <mergeCell ref="V24:V25"/>
    <mergeCell ref="W24:W25"/>
    <mergeCell ref="X24:X25"/>
    <mergeCell ref="B21:D21"/>
    <mergeCell ref="B22:D22"/>
    <mergeCell ref="E22:G22"/>
    <mergeCell ref="H22:J22"/>
    <mergeCell ref="K22:M23"/>
    <mergeCell ref="N22:P22"/>
    <mergeCell ref="S20:S21"/>
    <mergeCell ref="T20:T21"/>
    <mergeCell ref="U20:U21"/>
    <mergeCell ref="B18:D18"/>
    <mergeCell ref="E18:G19"/>
    <mergeCell ref="H18:J18"/>
    <mergeCell ref="K18:M18"/>
    <mergeCell ref="N18:P18"/>
    <mergeCell ref="V20:V21"/>
    <mergeCell ref="W20:W21"/>
    <mergeCell ref="X20:X21"/>
    <mergeCell ref="W18:W19"/>
    <mergeCell ref="X18:X19"/>
    <mergeCell ref="B19:D19"/>
    <mergeCell ref="B20:D20"/>
    <mergeCell ref="E20:G20"/>
    <mergeCell ref="H20:J21"/>
    <mergeCell ref="K20:M20"/>
    <mergeCell ref="N20:P20"/>
    <mergeCell ref="Q20:Q21"/>
    <mergeCell ref="R20:R21"/>
    <mergeCell ref="Q18:Q19"/>
    <mergeCell ref="R18:R19"/>
    <mergeCell ref="S18:S19"/>
    <mergeCell ref="T18:T19"/>
    <mergeCell ref="U18:U19"/>
    <mergeCell ref="V18:V19"/>
    <mergeCell ref="S16:S17"/>
    <mergeCell ref="T16:T17"/>
    <mergeCell ref="U16:U17"/>
    <mergeCell ref="V16:V17"/>
    <mergeCell ref="W16:W17"/>
    <mergeCell ref="X16:X17"/>
    <mergeCell ref="B15:I15"/>
    <mergeCell ref="J15:R15"/>
    <mergeCell ref="S15:X15"/>
    <mergeCell ref="B16:D17"/>
    <mergeCell ref="E16:G16"/>
    <mergeCell ref="H16:J16"/>
    <mergeCell ref="K16:M16"/>
    <mergeCell ref="N16:P16"/>
    <mergeCell ref="Q16:Q17"/>
    <mergeCell ref="R16:R17"/>
    <mergeCell ref="E17:G17"/>
    <mergeCell ref="H17:J17"/>
    <mergeCell ref="K17:M17"/>
    <mergeCell ref="N17:P17"/>
    <mergeCell ref="T12:T13"/>
    <mergeCell ref="U12:U13"/>
    <mergeCell ref="V12:V13"/>
    <mergeCell ref="W12:W13"/>
    <mergeCell ref="X12:X13"/>
    <mergeCell ref="B13:D13"/>
    <mergeCell ref="X10:X11"/>
    <mergeCell ref="B11:D11"/>
    <mergeCell ref="B12:D12"/>
    <mergeCell ref="E12:G12"/>
    <mergeCell ref="H12:J12"/>
    <mergeCell ref="K12:M12"/>
    <mergeCell ref="N12:P13"/>
    <mergeCell ref="Q12:Q13"/>
    <mergeCell ref="R12:R13"/>
    <mergeCell ref="S12:S13"/>
    <mergeCell ref="R10:R11"/>
    <mergeCell ref="S10:S11"/>
    <mergeCell ref="T10:T11"/>
    <mergeCell ref="U10:U11"/>
    <mergeCell ref="V10:V11"/>
    <mergeCell ref="W10:W11"/>
    <mergeCell ref="B10:D10"/>
    <mergeCell ref="E10:G10"/>
    <mergeCell ref="H10:J10"/>
    <mergeCell ref="K10:M11"/>
    <mergeCell ref="N10:P10"/>
    <mergeCell ref="Q10:Q11"/>
    <mergeCell ref="T8:T9"/>
    <mergeCell ref="U8:U9"/>
    <mergeCell ref="V8:V9"/>
    <mergeCell ref="W8:W9"/>
    <mergeCell ref="X8:X9"/>
    <mergeCell ref="B9:D9"/>
    <mergeCell ref="X6:X7"/>
    <mergeCell ref="B7:D7"/>
    <mergeCell ref="B8:D8"/>
    <mergeCell ref="E8:G8"/>
    <mergeCell ref="H8:J9"/>
    <mergeCell ref="K8:M8"/>
    <mergeCell ref="N8:P8"/>
    <mergeCell ref="Q8:Q9"/>
    <mergeCell ref="R8:R9"/>
    <mergeCell ref="S8:S9"/>
    <mergeCell ref="R6:R7"/>
    <mergeCell ref="S6:S7"/>
    <mergeCell ref="T6:T7"/>
    <mergeCell ref="U6:U7"/>
    <mergeCell ref="V6:V7"/>
    <mergeCell ref="W6:W7"/>
    <mergeCell ref="B6:D6"/>
    <mergeCell ref="E6:G7"/>
    <mergeCell ref="H6:J6"/>
    <mergeCell ref="K6:M6"/>
    <mergeCell ref="N6:P6"/>
    <mergeCell ref="Q6:Q7"/>
    <mergeCell ref="H1:L1"/>
    <mergeCell ref="M1:O1"/>
    <mergeCell ref="B3:I3"/>
    <mergeCell ref="J3:R3"/>
    <mergeCell ref="S3:X3"/>
    <mergeCell ref="B4:D5"/>
    <mergeCell ref="E4:G4"/>
    <mergeCell ref="H4:J4"/>
    <mergeCell ref="K4:M4"/>
    <mergeCell ref="N4:P4"/>
    <mergeCell ref="W4:W5"/>
    <mergeCell ref="X4:X5"/>
    <mergeCell ref="E5:G5"/>
    <mergeCell ref="H5:J5"/>
    <mergeCell ref="K5:M5"/>
    <mergeCell ref="N5:P5"/>
    <mergeCell ref="Q4:Q5"/>
    <mergeCell ref="R4:R5"/>
    <mergeCell ref="S4:S5"/>
    <mergeCell ref="T4:T5"/>
    <mergeCell ref="U4:U5"/>
    <mergeCell ref="V4:V5"/>
  </mergeCells>
  <phoneticPr fontId="3"/>
  <conditionalFormatting sqref="B6:B14">
    <cfRule type="cellIs" dxfId="15" priority="7" operator="equal">
      <formula>#REF!</formula>
    </cfRule>
  </conditionalFormatting>
  <conditionalFormatting sqref="X6:Y14">
    <cfRule type="cellIs" dxfId="14" priority="8" operator="equal">
      <formula>#REF!</formula>
    </cfRule>
  </conditionalFormatting>
  <conditionalFormatting sqref="B18:B26">
    <cfRule type="cellIs" dxfId="13" priority="5" operator="equal">
      <formula>#REF!</formula>
    </cfRule>
  </conditionalFormatting>
  <conditionalFormatting sqref="X18:Y26">
    <cfRule type="cellIs" dxfId="12" priority="6" operator="equal">
      <formula>#REF!</formula>
    </cfRule>
  </conditionalFormatting>
  <conditionalFormatting sqref="B30:B38">
    <cfRule type="cellIs" dxfId="11" priority="3" operator="equal">
      <formula>#REF!</formula>
    </cfRule>
  </conditionalFormatting>
  <conditionalFormatting sqref="X30:Y38">
    <cfRule type="cellIs" dxfId="10" priority="4" operator="equal">
      <formula>#REF!</formula>
    </cfRule>
  </conditionalFormatting>
  <conditionalFormatting sqref="B42:B49">
    <cfRule type="cellIs" dxfId="9" priority="1" operator="equal">
      <formula>#REF!</formula>
    </cfRule>
  </conditionalFormatting>
  <conditionalFormatting sqref="X42:Y49">
    <cfRule type="cellIs" dxfId="8" priority="2" operator="equal">
      <formula>#REF!</formula>
    </cfRule>
  </conditionalFormatting>
  <dataValidations count="1">
    <dataValidation imeMode="off" allowBlank="1" showInputMessage="1" showErrorMessage="1" sqref="M49 J11 K8 E6 G13:H14 N8 N10 J13:K14 G9 G11 E8:E14 H10:H12 K12 M13:M14 H19:P19 J23 K20 E18 G25:H26 N20 N22 J25:K26 G21 G23 E20:E26 H22:H24 K24 M25:M26 H31:P31 J35 K32 E30 G37:H38 N32 N34 J37:K38 G33 G35 E32:E38 H34:H36 K36 M37:M38 H43:P43 J47 K44 E42 G49:H49 N44 N46 J49:K49 G45 G47 E44:E49 H46:H48 K48 H7:P7"/>
  </dataValidations>
  <pageMargins left="0.59055118110236227" right="0.19685039370078741" top="0.39370078740157483" bottom="0.19685039370078741" header="0.19685039370078741" footer="0.19685039370078741"/>
  <pageSetup paperSize="9" scale="8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V50"/>
  <sheetViews>
    <sheetView view="pageBreakPreview" zoomScale="85" zoomScaleSheetLayoutView="85" workbookViewId="0">
      <selection activeCell="S34" sqref="S34:S35"/>
    </sheetView>
  </sheetViews>
  <sheetFormatPr defaultColWidth="9" defaultRowHeight="13.5"/>
  <cols>
    <col min="1" max="1" width="5.625" style="28" customWidth="1"/>
    <col min="2" max="16" width="3.625" style="28" customWidth="1"/>
    <col min="17" max="24" width="4.625" style="28" customWidth="1"/>
    <col min="25" max="25" width="4.625" style="40" customWidth="1"/>
    <col min="26" max="26" width="5.625" style="27" customWidth="1"/>
    <col min="27" max="29" width="9" style="27"/>
    <col min="30" max="30" width="4.375" style="27" customWidth="1"/>
    <col min="31" max="42" width="9" style="27"/>
    <col min="43" max="48" width="9" style="41"/>
    <col min="49" max="16384" width="9" style="28"/>
  </cols>
  <sheetData>
    <row r="1" spans="1:32" s="20" customFormat="1" ht="18" customHeight="1">
      <c r="A1" s="18"/>
      <c r="B1" s="19" t="s">
        <v>230</v>
      </c>
      <c r="H1" s="177">
        <v>43085</v>
      </c>
      <c r="I1" s="177"/>
      <c r="J1" s="177"/>
      <c r="K1" s="177"/>
      <c r="L1" s="177"/>
      <c r="M1" s="178" t="str">
        <f>TEXT(H1,"aaa")</f>
        <v>土</v>
      </c>
      <c r="N1" s="178"/>
      <c r="O1" s="178"/>
      <c r="R1" s="19" t="s">
        <v>231</v>
      </c>
      <c r="Y1" s="21"/>
    </row>
    <row r="2" spans="1:32" s="20" customFormat="1">
      <c r="A2" s="18"/>
      <c r="Y2" s="21"/>
    </row>
    <row r="3" spans="1:32" s="20" customFormat="1" ht="18" customHeight="1" thickBot="1">
      <c r="A3" s="18"/>
      <c r="B3" s="179" t="s">
        <v>275</v>
      </c>
      <c r="C3" s="179"/>
      <c r="D3" s="179"/>
      <c r="E3" s="179"/>
      <c r="F3" s="179"/>
      <c r="G3" s="179"/>
      <c r="H3" s="179"/>
      <c r="I3" s="179"/>
      <c r="J3" s="242" t="s">
        <v>261</v>
      </c>
      <c r="K3" s="242"/>
      <c r="L3" s="242"/>
      <c r="M3" s="242"/>
      <c r="N3" s="242"/>
      <c r="O3" s="242"/>
      <c r="P3" s="242"/>
      <c r="Q3" s="242"/>
      <c r="R3" s="242"/>
      <c r="S3" s="180" t="s">
        <v>276</v>
      </c>
      <c r="T3" s="180"/>
      <c r="U3" s="180"/>
      <c r="V3" s="180"/>
      <c r="W3" s="180"/>
      <c r="X3" s="180"/>
      <c r="Y3" s="22"/>
      <c r="Z3" s="22"/>
    </row>
    <row r="4" spans="1:32" ht="20.100000000000001" customHeight="1">
      <c r="A4" s="23"/>
      <c r="B4" s="181"/>
      <c r="C4" s="182"/>
      <c r="D4" s="183"/>
      <c r="E4" s="187" t="s">
        <v>235</v>
      </c>
      <c r="F4" s="188"/>
      <c r="G4" s="189"/>
      <c r="H4" s="187" t="s">
        <v>277</v>
      </c>
      <c r="I4" s="188"/>
      <c r="J4" s="189"/>
      <c r="K4" s="187" t="s">
        <v>238</v>
      </c>
      <c r="L4" s="188"/>
      <c r="M4" s="189"/>
      <c r="N4" s="187"/>
      <c r="O4" s="188"/>
      <c r="P4" s="189"/>
      <c r="Q4" s="190" t="s">
        <v>239</v>
      </c>
      <c r="R4" s="190" t="s">
        <v>240</v>
      </c>
      <c r="S4" s="190" t="s">
        <v>241</v>
      </c>
      <c r="T4" s="190" t="s">
        <v>242</v>
      </c>
      <c r="U4" s="190" t="s">
        <v>243</v>
      </c>
      <c r="V4" s="190" t="s">
        <v>244</v>
      </c>
      <c r="W4" s="190" t="s">
        <v>245</v>
      </c>
      <c r="X4" s="192" t="s">
        <v>246</v>
      </c>
      <c r="Y4" s="24"/>
      <c r="Z4" s="25"/>
      <c r="AA4" s="26"/>
      <c r="AB4" s="26"/>
      <c r="AC4" s="26"/>
      <c r="AD4" s="26"/>
      <c r="AE4" s="26"/>
      <c r="AF4" s="26"/>
    </row>
    <row r="5" spans="1:32" ht="20.100000000000001" customHeight="1" thickBot="1">
      <c r="B5" s="184"/>
      <c r="C5" s="185"/>
      <c r="D5" s="186"/>
      <c r="E5" s="194" t="s">
        <v>278</v>
      </c>
      <c r="F5" s="195"/>
      <c r="G5" s="196"/>
      <c r="H5" s="194" t="s">
        <v>279</v>
      </c>
      <c r="I5" s="195"/>
      <c r="J5" s="196"/>
      <c r="K5" s="194" t="s">
        <v>280</v>
      </c>
      <c r="L5" s="195"/>
      <c r="M5" s="196"/>
      <c r="N5" s="194" t="s">
        <v>281</v>
      </c>
      <c r="O5" s="195"/>
      <c r="P5" s="196"/>
      <c r="Q5" s="191"/>
      <c r="R5" s="191"/>
      <c r="S5" s="191"/>
      <c r="T5" s="191"/>
      <c r="U5" s="191"/>
      <c r="V5" s="191"/>
      <c r="W5" s="191"/>
      <c r="X5" s="193"/>
      <c r="Y5" s="29"/>
      <c r="Z5" s="26"/>
      <c r="AA5" s="26"/>
      <c r="AB5" s="26"/>
      <c r="AC5" s="26"/>
      <c r="AD5" s="26"/>
      <c r="AE5" s="26"/>
      <c r="AF5" s="26"/>
    </row>
    <row r="6" spans="1:32" ht="20.100000000000001" customHeight="1" thickTop="1">
      <c r="B6" s="217" t="str">
        <f>E4</f>
        <v>神栖市</v>
      </c>
      <c r="C6" s="218"/>
      <c r="D6" s="219"/>
      <c r="E6" s="220"/>
      <c r="F6" s="221"/>
      <c r="G6" s="222"/>
      <c r="H6" s="223" t="str">
        <f>IF(H7="","",IF(H7-J7&gt;=1,"○",IF(H7-J7&lt;=-1,"●",IF(H7="","",IF(H7-J7=0,"△","")))))</f>
        <v/>
      </c>
      <c r="I6" s="224"/>
      <c r="J6" s="225"/>
      <c r="K6" s="223" t="str">
        <f>IF(K7="","",IF(K7-M7&gt;=1,"○",IF(K7-M7&lt;=-1,"●",IF(K7="","",IF(K7-M7=0,"△","")))))</f>
        <v/>
      </c>
      <c r="L6" s="224"/>
      <c r="M6" s="225"/>
      <c r="N6" s="223" t="str">
        <f>IF(N7="","",IF(N7-P7&gt;=1,"○",IF(N7-P7&lt;=-1,"●",IF(N7="","",IF(N7-P7=0,"△","")))))</f>
        <v/>
      </c>
      <c r="O6" s="224"/>
      <c r="P6" s="225"/>
      <c r="Q6" s="215">
        <f>COUNTIF($B6:$P6,"○")</f>
        <v>0</v>
      </c>
      <c r="R6" s="215">
        <f>COUNTIF($B6:$P6,"●")</f>
        <v>0</v>
      </c>
      <c r="S6" s="215">
        <f>COUNTIF($B6:$P6,"△")</f>
        <v>0</v>
      </c>
      <c r="T6" s="216">
        <f>IF(Z7="","",Z7)</f>
        <v>0</v>
      </c>
      <c r="U6" s="216">
        <f>IF(AA7="","",AA7)</f>
        <v>0</v>
      </c>
      <c r="V6" s="216">
        <f>+T6-U6</f>
        <v>0</v>
      </c>
      <c r="W6" s="216">
        <f>Q6*3+S6</f>
        <v>0</v>
      </c>
      <c r="X6" s="200" t="str">
        <f>+AB7</f>
        <v/>
      </c>
      <c r="Y6" s="29"/>
      <c r="Z6" s="26"/>
      <c r="AA6" s="26"/>
      <c r="AB6" s="26"/>
      <c r="AC6" s="26"/>
      <c r="AD6" s="26"/>
      <c r="AE6" s="26"/>
      <c r="AF6" s="26"/>
    </row>
    <row r="7" spans="1:32" ht="20.100000000000001" customHeight="1">
      <c r="B7" s="197" t="str">
        <f>E5</f>
        <v>軽野ＳＳＳ</v>
      </c>
      <c r="C7" s="198"/>
      <c r="D7" s="199"/>
      <c r="E7" s="211"/>
      <c r="F7" s="212"/>
      <c r="G7" s="213"/>
      <c r="H7" s="30"/>
      <c r="I7" s="31" t="str">
        <f>IF(H7="","","-")</f>
        <v/>
      </c>
      <c r="J7" s="32"/>
      <c r="K7" s="30"/>
      <c r="L7" s="31" t="str">
        <f>IF(K7="","","-")</f>
        <v/>
      </c>
      <c r="M7" s="32"/>
      <c r="N7" s="30"/>
      <c r="O7" s="31" t="str">
        <f>IF(N7="","","-")</f>
        <v/>
      </c>
      <c r="P7" s="32"/>
      <c r="Q7" s="214"/>
      <c r="R7" s="214"/>
      <c r="S7" s="214"/>
      <c r="T7" s="214"/>
      <c r="U7" s="214"/>
      <c r="V7" s="214"/>
      <c r="W7" s="214"/>
      <c r="X7" s="201"/>
      <c r="Y7" s="29"/>
      <c r="Z7" s="26">
        <f>SUM(E7,H7,K7,N7)</f>
        <v>0</v>
      </c>
      <c r="AA7" s="26">
        <f>SUM(G7,J7,M7,P7)</f>
        <v>0</v>
      </c>
      <c r="AB7" s="26" t="str">
        <f>IF(AC7=0,"",RANK(AC7,AC7:AC13))</f>
        <v/>
      </c>
      <c r="AC7" s="26">
        <f>W6*10000+V6*100+T6</f>
        <v>0</v>
      </c>
      <c r="AD7" s="26"/>
      <c r="AE7" s="26"/>
      <c r="AF7" s="26"/>
    </row>
    <row r="8" spans="1:32" ht="20.100000000000001" customHeight="1">
      <c r="B8" s="202" t="str">
        <f>H4</f>
        <v>鹿嶋市</v>
      </c>
      <c r="C8" s="203"/>
      <c r="D8" s="204"/>
      <c r="E8" s="205" t="str">
        <f>IF(E9="","",IF(E9-G9&gt;=1,"○",IF(E9-G9&lt;=-1,"●",IF(E9="","",IF(E9-G9=0,"△","")))))</f>
        <v/>
      </c>
      <c r="F8" s="206"/>
      <c r="G8" s="207"/>
      <c r="H8" s="208"/>
      <c r="I8" s="209"/>
      <c r="J8" s="210"/>
      <c r="K8" s="205" t="str">
        <f>IF(K9="","",IF(K9-M9&gt;=1,"○",IF(K9-M9&lt;=-1,"●",IF(K9="","",IF(K9-M9=0,"△","")))))</f>
        <v/>
      </c>
      <c r="L8" s="206"/>
      <c r="M8" s="207"/>
      <c r="N8" s="205" t="str">
        <f>IF(N9="","",IF(N9-P9&gt;=1,"○",IF(N9-P9&lt;=-1,"●",IF(N9="","",IF(N9-P9=0,"△","")))))</f>
        <v/>
      </c>
      <c r="O8" s="206"/>
      <c r="P8" s="207"/>
      <c r="Q8" s="214">
        <f>COUNTIF($B8:$P8,"○")</f>
        <v>0</v>
      </c>
      <c r="R8" s="214">
        <f t="shared" ref="R8" si="0">COUNTIF($B8:$P8,"●")</f>
        <v>0</v>
      </c>
      <c r="S8" s="214">
        <f t="shared" ref="S8" si="1">COUNTIF($B8:$P8,"△")</f>
        <v>0</v>
      </c>
      <c r="T8" s="216">
        <f>IF(Z9="","",Z9)</f>
        <v>0</v>
      </c>
      <c r="U8" s="216">
        <f>IF(AA9="","",AA9)</f>
        <v>0</v>
      </c>
      <c r="V8" s="216">
        <f>+T8-U8</f>
        <v>0</v>
      </c>
      <c r="W8" s="216">
        <f>Q8*3+S8</f>
        <v>0</v>
      </c>
      <c r="X8" s="201" t="str">
        <f>+AB9</f>
        <v/>
      </c>
      <c r="Y8" s="29"/>
      <c r="Z8" s="26"/>
      <c r="AA8" s="26"/>
      <c r="AB8" s="26"/>
      <c r="AC8" s="26"/>
      <c r="AD8" s="26"/>
      <c r="AE8" s="26"/>
      <c r="AF8" s="26"/>
    </row>
    <row r="9" spans="1:32" ht="20.100000000000001" customHeight="1">
      <c r="B9" s="197" t="str">
        <f>H5</f>
        <v>鹿島ＳＳＳ</v>
      </c>
      <c r="C9" s="198"/>
      <c r="D9" s="199"/>
      <c r="E9" s="33" t="str">
        <f>IF(J7="","",+J7)</f>
        <v/>
      </c>
      <c r="F9" s="31" t="str">
        <f>IF(E9="","","-")</f>
        <v/>
      </c>
      <c r="G9" s="34" t="str">
        <f>IF(H7="","",+H7)</f>
        <v/>
      </c>
      <c r="H9" s="211"/>
      <c r="I9" s="212"/>
      <c r="J9" s="213"/>
      <c r="K9" s="30"/>
      <c r="L9" s="31" t="str">
        <f>IF(K9="","","-")</f>
        <v/>
      </c>
      <c r="M9" s="32"/>
      <c r="N9" s="30"/>
      <c r="O9" s="31" t="str">
        <f>IF(N9="","","-")</f>
        <v/>
      </c>
      <c r="P9" s="32"/>
      <c r="Q9" s="214"/>
      <c r="R9" s="214"/>
      <c r="S9" s="214"/>
      <c r="T9" s="214"/>
      <c r="U9" s="214"/>
      <c r="V9" s="214"/>
      <c r="W9" s="214"/>
      <c r="X9" s="201"/>
      <c r="Y9" s="29"/>
      <c r="Z9" s="26">
        <f>SUM(E9,H9,K9,N9)</f>
        <v>0</v>
      </c>
      <c r="AA9" s="26">
        <f>SUM(G9,J9,M9,P9)</f>
        <v>0</v>
      </c>
      <c r="AB9" s="26" t="str">
        <f>IF(AC9=0,"",RANK(AC9,AC7:AC13))</f>
        <v/>
      </c>
      <c r="AC9" s="26">
        <f>W8*10000+V8*100+T8</f>
        <v>0</v>
      </c>
      <c r="AD9" s="26"/>
      <c r="AE9" s="26"/>
      <c r="AF9" s="26"/>
    </row>
    <row r="10" spans="1:32" ht="20.100000000000001" customHeight="1">
      <c r="B10" s="202" t="str">
        <f>K4</f>
        <v>日立市</v>
      </c>
      <c r="C10" s="203"/>
      <c r="D10" s="204"/>
      <c r="E10" s="205" t="str">
        <f>IF(E11="","",IF(E11-G11&gt;=1,"○",IF(E11-G11&lt;=-1,"●",IF(E11="","",IF(E11-G11=0,"△","")))))</f>
        <v/>
      </c>
      <c r="F10" s="206"/>
      <c r="G10" s="207"/>
      <c r="H10" s="205" t="str">
        <f>IF(H11="","",IF(H11-J11&gt;=1,"○",IF(H11-J11&lt;=-1,"●",IF(H11="","",IF(H11-J11=0,"△","")))))</f>
        <v/>
      </c>
      <c r="I10" s="206"/>
      <c r="J10" s="207"/>
      <c r="K10" s="208"/>
      <c r="L10" s="209"/>
      <c r="M10" s="210"/>
      <c r="N10" s="205" t="str">
        <f>IF(N11="","",IF(N11-P11&gt;=1,"○",IF(N11-P11&lt;=-1,"●",IF(N11="","",IF(N11-P11=0,"△","")))))</f>
        <v/>
      </c>
      <c r="O10" s="206"/>
      <c r="P10" s="207"/>
      <c r="Q10" s="214">
        <f>COUNTIF($B10:$P10,"○")</f>
        <v>0</v>
      </c>
      <c r="R10" s="214">
        <f t="shared" ref="R10" si="2">COUNTIF($B10:$P10,"●")</f>
        <v>0</v>
      </c>
      <c r="S10" s="214">
        <f t="shared" ref="S10" si="3">COUNTIF($B10:$P10,"△")</f>
        <v>0</v>
      </c>
      <c r="T10" s="214">
        <f>IF(Z11="","",Z11)</f>
        <v>0</v>
      </c>
      <c r="U10" s="214">
        <f>IF(AA11="","",AA11)</f>
        <v>0</v>
      </c>
      <c r="V10" s="214">
        <f>+T10-U10</f>
        <v>0</v>
      </c>
      <c r="W10" s="214">
        <f>Q10*3+S10</f>
        <v>0</v>
      </c>
      <c r="X10" s="201" t="str">
        <f>+AB11</f>
        <v/>
      </c>
      <c r="Y10" s="29"/>
      <c r="Z10" s="26"/>
      <c r="AA10" s="26"/>
      <c r="AB10" s="26"/>
      <c r="AC10" s="26"/>
      <c r="AD10" s="26"/>
      <c r="AE10" s="26"/>
      <c r="AF10" s="26"/>
    </row>
    <row r="11" spans="1:32" ht="20.100000000000001" customHeight="1">
      <c r="B11" s="197" t="str">
        <f>K5</f>
        <v>豊浦ＳＳＳ</v>
      </c>
      <c r="C11" s="198"/>
      <c r="D11" s="199"/>
      <c r="E11" s="33" t="str">
        <f>IF(M7="","",M7)</f>
        <v/>
      </c>
      <c r="F11" s="31" t="str">
        <f>IF(E11="","","-")</f>
        <v/>
      </c>
      <c r="G11" s="34" t="str">
        <f>IF(K7="","",K7)</f>
        <v/>
      </c>
      <c r="H11" s="33" t="str">
        <f>IF(M9="","",+M9)</f>
        <v/>
      </c>
      <c r="I11" s="31" t="str">
        <f>IF(H11="","","-")</f>
        <v/>
      </c>
      <c r="J11" s="34" t="str">
        <f>IF(K9="","",+K9)</f>
        <v/>
      </c>
      <c r="K11" s="211"/>
      <c r="L11" s="212"/>
      <c r="M11" s="213"/>
      <c r="N11" s="30"/>
      <c r="O11" s="31" t="str">
        <f>IF(N11="","","-")</f>
        <v/>
      </c>
      <c r="P11" s="32"/>
      <c r="Q11" s="214"/>
      <c r="R11" s="214"/>
      <c r="S11" s="214"/>
      <c r="T11" s="214"/>
      <c r="U11" s="214"/>
      <c r="V11" s="214"/>
      <c r="W11" s="214"/>
      <c r="X11" s="201"/>
      <c r="Y11" s="29"/>
      <c r="Z11" s="26">
        <f>SUM(E11,H11,K11,N11)</f>
        <v>0</v>
      </c>
      <c r="AA11" s="26">
        <f>SUM(G11,J11,M11,P11)</f>
        <v>0</v>
      </c>
      <c r="AB11" s="26" t="str">
        <f>IF(AC11=0,"",RANK(AC11,AC7:AC13))</f>
        <v/>
      </c>
      <c r="AC11" s="26">
        <f>W10*10000+V10*100+T10</f>
        <v>0</v>
      </c>
      <c r="AD11" s="26"/>
      <c r="AE11" s="26"/>
      <c r="AF11" s="26"/>
    </row>
    <row r="12" spans="1:32" ht="20.100000000000001" customHeight="1">
      <c r="B12" s="202">
        <f>N4</f>
        <v>0</v>
      </c>
      <c r="C12" s="203"/>
      <c r="D12" s="204"/>
      <c r="E12" s="232" t="str">
        <f>IF(E13="","",IF(E13-G13&gt;=1,"○",IF(E13-G13&lt;=-1,"●",IF(E13="","",IF(E13-G13=0,"△","")))))</f>
        <v/>
      </c>
      <c r="F12" s="233"/>
      <c r="G12" s="234"/>
      <c r="H12" s="232" t="str">
        <f>IF(H13="","",IF(H13-J13&gt;=1,"○",IF(H13-J13&lt;=-1,"●",IF(H13="","",IF(H13-J13=0,"△","")))))</f>
        <v/>
      </c>
      <c r="I12" s="233"/>
      <c r="J12" s="234"/>
      <c r="K12" s="232" t="str">
        <f>IF(K13="","",IF(K13-M13&gt;=1,"○",IF(K13-M13&lt;=-1,"●",IF(K13="","",IF(K13-M13=0,"△","")))))</f>
        <v/>
      </c>
      <c r="L12" s="233"/>
      <c r="M12" s="234"/>
      <c r="N12" s="235"/>
      <c r="O12" s="236"/>
      <c r="P12" s="237"/>
      <c r="Q12" s="214">
        <f>COUNTIF($B12:$P12,"○")</f>
        <v>0</v>
      </c>
      <c r="R12" s="214">
        <f t="shared" ref="R12" si="4">COUNTIF($B12:$P12,"●")</f>
        <v>0</v>
      </c>
      <c r="S12" s="214">
        <f t="shared" ref="S12" si="5">COUNTIF($B12:$P12,"△")</f>
        <v>0</v>
      </c>
      <c r="T12" s="216">
        <f>IF(Z13="","",Z13)</f>
        <v>0</v>
      </c>
      <c r="U12" s="216">
        <f>IF(AA13="","",AA13)</f>
        <v>0</v>
      </c>
      <c r="V12" s="216">
        <f>+T12-U12</f>
        <v>0</v>
      </c>
      <c r="W12" s="216">
        <f>Q12*3+S12</f>
        <v>0</v>
      </c>
      <c r="X12" s="227" t="str">
        <f>+AB13</f>
        <v/>
      </c>
      <c r="Y12" s="29"/>
      <c r="Z12" s="26"/>
      <c r="AA12" s="26"/>
      <c r="AB12" s="26"/>
      <c r="AC12" s="26"/>
      <c r="AD12" s="26"/>
      <c r="AE12" s="26"/>
      <c r="AF12" s="26"/>
    </row>
    <row r="13" spans="1:32" ht="20.100000000000001" customHeight="1" thickBot="1">
      <c r="B13" s="229" t="str">
        <f>N5</f>
        <v>総和南ＦＣ</v>
      </c>
      <c r="C13" s="230"/>
      <c r="D13" s="231"/>
      <c r="E13" s="35" t="str">
        <f>IF(P7="","",P7)</f>
        <v/>
      </c>
      <c r="F13" s="36" t="str">
        <f>IF(E13="","","-")</f>
        <v/>
      </c>
      <c r="G13" s="37" t="str">
        <f>IF(N7="","",N7)</f>
        <v/>
      </c>
      <c r="H13" s="35" t="str">
        <f>IF(P9="","",P9)</f>
        <v/>
      </c>
      <c r="I13" s="36" t="str">
        <f>IF(H13="","","-")</f>
        <v/>
      </c>
      <c r="J13" s="37" t="str">
        <f>IF(N9="","",N9)</f>
        <v/>
      </c>
      <c r="K13" s="35" t="str">
        <f>IF(P11="","",P11)</f>
        <v/>
      </c>
      <c r="L13" s="36" t="str">
        <f>IF(K13="","","-")</f>
        <v/>
      </c>
      <c r="M13" s="37" t="str">
        <f>IF(N11="","",N11)</f>
        <v/>
      </c>
      <c r="N13" s="238"/>
      <c r="O13" s="239"/>
      <c r="P13" s="240"/>
      <c r="Q13" s="226"/>
      <c r="R13" s="226"/>
      <c r="S13" s="226"/>
      <c r="T13" s="226"/>
      <c r="U13" s="226"/>
      <c r="V13" s="226"/>
      <c r="W13" s="226"/>
      <c r="X13" s="228"/>
      <c r="Y13" s="29"/>
      <c r="Z13" s="26">
        <f>SUM(E13,H13,K13,N13)</f>
        <v>0</v>
      </c>
      <c r="AA13" s="26">
        <f>SUM(G13,J13,M13,P13)</f>
        <v>0</v>
      </c>
      <c r="AB13" s="26" t="str">
        <f>IF(AC13=0,"",RANK(AC13,AC7:AC13))</f>
        <v/>
      </c>
      <c r="AC13" s="26">
        <f>W12*10000+V12*100+T12</f>
        <v>0</v>
      </c>
      <c r="AD13" s="26"/>
      <c r="AE13" s="26"/>
      <c r="AF13" s="26"/>
    </row>
    <row r="14" spans="1:32" ht="20.100000000000001" customHeight="1">
      <c r="B14" s="38"/>
      <c r="C14" s="38"/>
      <c r="D14" s="38"/>
      <c r="E14" s="29"/>
      <c r="F14" s="29"/>
      <c r="G14" s="29"/>
      <c r="H14" s="29"/>
      <c r="I14" s="29"/>
      <c r="J14" s="29"/>
      <c r="K14" s="29"/>
      <c r="L14" s="29"/>
      <c r="M14" s="29"/>
      <c r="N14" s="29"/>
      <c r="O14" s="29"/>
      <c r="P14" s="29"/>
      <c r="Q14" s="39"/>
      <c r="R14" s="39"/>
      <c r="S14" s="39"/>
      <c r="T14" s="39"/>
      <c r="U14" s="39"/>
      <c r="V14" s="39"/>
      <c r="W14" s="39"/>
      <c r="X14" s="29"/>
      <c r="Y14" s="29"/>
      <c r="Z14" s="26"/>
      <c r="AA14" s="26"/>
      <c r="AB14" s="26"/>
      <c r="AC14" s="26"/>
      <c r="AD14" s="26"/>
      <c r="AE14" s="26"/>
      <c r="AF14" s="26"/>
    </row>
    <row r="15" spans="1:32" s="20" customFormat="1" ht="18" customHeight="1" thickBot="1">
      <c r="A15" s="18"/>
      <c r="B15" s="179" t="s">
        <v>282</v>
      </c>
      <c r="C15" s="179"/>
      <c r="D15" s="179"/>
      <c r="E15" s="179"/>
      <c r="F15" s="179"/>
      <c r="G15" s="179"/>
      <c r="H15" s="179"/>
      <c r="I15" s="179"/>
      <c r="J15" s="242" t="s">
        <v>261</v>
      </c>
      <c r="K15" s="242"/>
      <c r="L15" s="242"/>
      <c r="M15" s="242"/>
      <c r="N15" s="242"/>
      <c r="O15" s="242"/>
      <c r="P15" s="242"/>
      <c r="Q15" s="242"/>
      <c r="R15" s="242"/>
      <c r="S15" s="180" t="s">
        <v>283</v>
      </c>
      <c r="T15" s="180"/>
      <c r="U15" s="180"/>
      <c r="V15" s="180"/>
      <c r="W15" s="180"/>
      <c r="X15" s="180"/>
      <c r="Y15" s="22"/>
      <c r="Z15" s="22"/>
    </row>
    <row r="16" spans="1:32" ht="20.100000000000001" customHeight="1">
      <c r="A16" s="23"/>
      <c r="B16" s="181"/>
      <c r="C16" s="182"/>
      <c r="D16" s="183"/>
      <c r="E16" s="187" t="s">
        <v>235</v>
      </c>
      <c r="F16" s="188"/>
      <c r="G16" s="189"/>
      <c r="H16" s="187" t="s">
        <v>284</v>
      </c>
      <c r="I16" s="188"/>
      <c r="J16" s="189"/>
      <c r="K16" s="187" t="s">
        <v>285</v>
      </c>
      <c r="L16" s="188"/>
      <c r="M16" s="189"/>
      <c r="N16" s="187" t="s">
        <v>286</v>
      </c>
      <c r="O16" s="188"/>
      <c r="P16" s="189"/>
      <c r="Q16" s="190" t="s">
        <v>239</v>
      </c>
      <c r="R16" s="190" t="s">
        <v>240</v>
      </c>
      <c r="S16" s="190" t="s">
        <v>241</v>
      </c>
      <c r="T16" s="190" t="s">
        <v>242</v>
      </c>
      <c r="U16" s="190" t="s">
        <v>243</v>
      </c>
      <c r="V16" s="190" t="s">
        <v>244</v>
      </c>
      <c r="W16" s="190" t="s">
        <v>245</v>
      </c>
      <c r="X16" s="192" t="s">
        <v>246</v>
      </c>
      <c r="Y16" s="29"/>
      <c r="Z16" s="26"/>
      <c r="AA16" s="26"/>
      <c r="AB16" s="26"/>
      <c r="AC16" s="26"/>
      <c r="AD16" s="26"/>
      <c r="AE16" s="26"/>
      <c r="AF16" s="26"/>
    </row>
    <row r="17" spans="1:32" ht="20.100000000000001" customHeight="1" thickBot="1">
      <c r="B17" s="184"/>
      <c r="C17" s="185"/>
      <c r="D17" s="186"/>
      <c r="E17" s="194" t="s">
        <v>287</v>
      </c>
      <c r="F17" s="195"/>
      <c r="G17" s="196"/>
      <c r="H17" s="194" t="s">
        <v>288</v>
      </c>
      <c r="I17" s="195"/>
      <c r="J17" s="196"/>
      <c r="K17" s="194" t="s">
        <v>289</v>
      </c>
      <c r="L17" s="195"/>
      <c r="M17" s="196"/>
      <c r="N17" s="194" t="s">
        <v>290</v>
      </c>
      <c r="O17" s="195"/>
      <c r="P17" s="196"/>
      <c r="Q17" s="191"/>
      <c r="R17" s="191"/>
      <c r="S17" s="191"/>
      <c r="T17" s="191"/>
      <c r="U17" s="191"/>
      <c r="V17" s="191"/>
      <c r="W17" s="191"/>
      <c r="X17" s="193"/>
      <c r="Y17" s="29"/>
      <c r="Z17" s="26"/>
      <c r="AA17" s="26"/>
      <c r="AB17" s="26"/>
      <c r="AC17" s="26"/>
      <c r="AD17" s="26"/>
      <c r="AE17" s="26"/>
      <c r="AF17" s="26"/>
    </row>
    <row r="18" spans="1:32" ht="20.100000000000001" customHeight="1" thickTop="1">
      <c r="B18" s="217" t="str">
        <f>E16</f>
        <v>神栖市</v>
      </c>
      <c r="C18" s="218"/>
      <c r="D18" s="219"/>
      <c r="E18" s="220"/>
      <c r="F18" s="221"/>
      <c r="G18" s="222"/>
      <c r="H18" s="223" t="str">
        <f>IF(H19="","",IF(H19-J19&gt;=1,"○",IF(H19-J19&lt;=-1,"●",IF(H19="","",IF(H19-J19=0,"△","")))))</f>
        <v/>
      </c>
      <c r="I18" s="224"/>
      <c r="J18" s="225"/>
      <c r="K18" s="223" t="str">
        <f>IF(K19="","",IF(K19-M19&gt;=1,"○",IF(K19-M19&lt;=-1,"●",IF(K19="","",IF(K19-M19=0,"△","")))))</f>
        <v/>
      </c>
      <c r="L18" s="224"/>
      <c r="M18" s="225"/>
      <c r="N18" s="223" t="str">
        <f>IF(N19="","",IF(N19-P19&gt;=1,"○",IF(N19-P19&lt;=-1,"●",IF(N19="","",IF(N19-P19=0,"△","")))))</f>
        <v/>
      </c>
      <c r="O18" s="224"/>
      <c r="P18" s="225"/>
      <c r="Q18" s="215">
        <f>COUNTIF($B18:$P18,"○")</f>
        <v>0</v>
      </c>
      <c r="R18" s="215">
        <f>COUNTIF($B18:$P18,"●")</f>
        <v>0</v>
      </c>
      <c r="S18" s="215">
        <f>COUNTIF($B18:$P18,"△")</f>
        <v>0</v>
      </c>
      <c r="T18" s="216">
        <f>IF(Z19="","",Z19)</f>
        <v>0</v>
      </c>
      <c r="U18" s="216">
        <f>IF(AA19="","",AA19)</f>
        <v>0</v>
      </c>
      <c r="V18" s="216">
        <f>+T18-U18</f>
        <v>0</v>
      </c>
      <c r="W18" s="216">
        <f>Q18*3+S18</f>
        <v>0</v>
      </c>
      <c r="X18" s="200" t="str">
        <f>+AB19</f>
        <v/>
      </c>
      <c r="Y18" s="29"/>
      <c r="Z18" s="26"/>
      <c r="AA18" s="26"/>
      <c r="AB18" s="26"/>
      <c r="AC18" s="26"/>
      <c r="AD18" s="26"/>
      <c r="AE18" s="26"/>
      <c r="AF18" s="26"/>
    </row>
    <row r="19" spans="1:32" ht="20.100000000000001" customHeight="1">
      <c r="B19" s="197" t="str">
        <f>E17</f>
        <v>軽野東ＳＳＳ</v>
      </c>
      <c r="C19" s="198"/>
      <c r="D19" s="199"/>
      <c r="E19" s="211"/>
      <c r="F19" s="212"/>
      <c r="G19" s="213"/>
      <c r="H19" s="30"/>
      <c r="I19" s="31" t="str">
        <f>IF(H19="","","-")</f>
        <v/>
      </c>
      <c r="J19" s="32"/>
      <c r="K19" s="30"/>
      <c r="L19" s="31" t="str">
        <f>IF(K19="","","-")</f>
        <v/>
      </c>
      <c r="M19" s="32"/>
      <c r="N19" s="30"/>
      <c r="O19" s="31" t="str">
        <f>IF(N19="","","-")</f>
        <v/>
      </c>
      <c r="P19" s="32"/>
      <c r="Q19" s="214"/>
      <c r="R19" s="214"/>
      <c r="S19" s="214"/>
      <c r="T19" s="214"/>
      <c r="U19" s="214"/>
      <c r="V19" s="214"/>
      <c r="W19" s="214"/>
      <c r="X19" s="201"/>
      <c r="Y19" s="29"/>
      <c r="Z19" s="26">
        <f>SUM(E19,H19,K19,N19)</f>
        <v>0</v>
      </c>
      <c r="AA19" s="26">
        <f>SUM(G19,J19,M19,P19)</f>
        <v>0</v>
      </c>
      <c r="AB19" s="26" t="str">
        <f>IF(AC19=0,"",RANK(AC19,AC19:AC25))</f>
        <v/>
      </c>
      <c r="AC19" s="26">
        <f>W18*10000+V18*100+T18</f>
        <v>0</v>
      </c>
      <c r="AD19" s="26"/>
      <c r="AE19" s="26"/>
      <c r="AF19" s="26"/>
    </row>
    <row r="20" spans="1:32" ht="20.100000000000001" customHeight="1">
      <c r="B20" s="202" t="str">
        <f>H16</f>
        <v>潮来市</v>
      </c>
      <c r="C20" s="203"/>
      <c r="D20" s="204"/>
      <c r="E20" s="205" t="str">
        <f>IF(E21="","",IF(E21-G21&gt;=1,"○",IF(E21-G21&lt;=-1,"●",IF(E21="","",IF(E21-G21=0,"△","")))))</f>
        <v/>
      </c>
      <c r="F20" s="206"/>
      <c r="G20" s="207"/>
      <c r="H20" s="208"/>
      <c r="I20" s="209"/>
      <c r="J20" s="210"/>
      <c r="K20" s="205" t="str">
        <f>IF(K21="","",IF(K21-M21&gt;=1,"○",IF(K21-M21&lt;=-1,"●",IF(K21="","",IF(K21-M21=0,"△","")))))</f>
        <v/>
      </c>
      <c r="L20" s="206"/>
      <c r="M20" s="207"/>
      <c r="N20" s="205" t="str">
        <f>IF(N21="","",IF(N21-P21&gt;=1,"○",IF(N21-P21&lt;=-1,"●",IF(N21="","",IF(N21-P21=0,"△","")))))</f>
        <v/>
      </c>
      <c r="O20" s="206"/>
      <c r="P20" s="207"/>
      <c r="Q20" s="214">
        <f>COUNTIF($B20:$P20,"○")</f>
        <v>0</v>
      </c>
      <c r="R20" s="214">
        <f t="shared" ref="R20" si="6">COUNTIF($B20:$P20,"●")</f>
        <v>0</v>
      </c>
      <c r="S20" s="214">
        <f t="shared" ref="S20" si="7">COUNTIF($B20:$P20,"△")</f>
        <v>0</v>
      </c>
      <c r="T20" s="216">
        <f>IF(Z21="","",Z21)</f>
        <v>0</v>
      </c>
      <c r="U20" s="216">
        <f>IF(AA21="","",AA21)</f>
        <v>0</v>
      </c>
      <c r="V20" s="216">
        <f>+T20-U20</f>
        <v>0</v>
      </c>
      <c r="W20" s="216">
        <f>Q20*3+S20</f>
        <v>0</v>
      </c>
      <c r="X20" s="201" t="str">
        <f>+AB21</f>
        <v/>
      </c>
      <c r="Y20" s="29"/>
      <c r="Z20" s="26"/>
      <c r="AA20" s="26"/>
      <c r="AB20" s="26"/>
      <c r="AC20" s="26"/>
      <c r="AD20" s="26"/>
      <c r="AE20" s="26"/>
      <c r="AF20" s="26"/>
    </row>
    <row r="21" spans="1:32" ht="20.100000000000001" customHeight="1">
      <c r="B21" s="197" t="str">
        <f>H17</f>
        <v>牛堀ＳＳＳ</v>
      </c>
      <c r="C21" s="198"/>
      <c r="D21" s="199"/>
      <c r="E21" s="33" t="str">
        <f>IF(J19="","",+J19)</f>
        <v/>
      </c>
      <c r="F21" s="31" t="str">
        <f>IF(E21="","","-")</f>
        <v/>
      </c>
      <c r="G21" s="34" t="str">
        <f>IF(H19="","",+H19)</f>
        <v/>
      </c>
      <c r="H21" s="211"/>
      <c r="I21" s="212"/>
      <c r="J21" s="213"/>
      <c r="K21" s="30"/>
      <c r="L21" s="31" t="str">
        <f>IF(K21="","","-")</f>
        <v/>
      </c>
      <c r="M21" s="32"/>
      <c r="N21" s="30"/>
      <c r="O21" s="31" t="str">
        <f>IF(N21="","","-")</f>
        <v/>
      </c>
      <c r="P21" s="32"/>
      <c r="Q21" s="214"/>
      <c r="R21" s="214"/>
      <c r="S21" s="214"/>
      <c r="T21" s="214"/>
      <c r="U21" s="214"/>
      <c r="V21" s="214"/>
      <c r="W21" s="214"/>
      <c r="X21" s="201"/>
      <c r="Y21" s="29"/>
      <c r="Z21" s="26">
        <f>SUM(E21,H21,K21,N21)</f>
        <v>0</v>
      </c>
      <c r="AA21" s="26">
        <f>SUM(G21,J21,M21,P21)</f>
        <v>0</v>
      </c>
      <c r="AB21" s="26" t="str">
        <f>IF(AC21=0,"",RANK(AC21,AC19:AC25))</f>
        <v/>
      </c>
      <c r="AC21" s="26">
        <f>W20*10000+V20*100+T20</f>
        <v>0</v>
      </c>
      <c r="AD21" s="26"/>
      <c r="AE21" s="26"/>
      <c r="AF21" s="26"/>
    </row>
    <row r="22" spans="1:32" ht="20.100000000000001" customHeight="1">
      <c r="B22" s="202" t="str">
        <f>K16</f>
        <v>水戸市</v>
      </c>
      <c r="C22" s="203"/>
      <c r="D22" s="204"/>
      <c r="E22" s="205" t="str">
        <f>IF(E23="","",IF(E23-G23&gt;=1,"○",IF(E23-G23&lt;=-1,"●",IF(E23="","",IF(E23-G23=0,"△","")))))</f>
        <v/>
      </c>
      <c r="F22" s="206"/>
      <c r="G22" s="207"/>
      <c r="H22" s="205" t="str">
        <f>IF(H23="","",IF(H23-J23&gt;=1,"○",IF(H23-J23&lt;=-1,"●",IF(H23="","",IF(H23-J23=0,"△","")))))</f>
        <v/>
      </c>
      <c r="I22" s="206"/>
      <c r="J22" s="207"/>
      <c r="K22" s="208"/>
      <c r="L22" s="209"/>
      <c r="M22" s="210"/>
      <c r="N22" s="205" t="str">
        <f>IF(N23="","",IF(N23-P23&gt;=1,"○",IF(N23-P23&lt;=-1,"●",IF(N23="","",IF(N23-P23=0,"△","")))))</f>
        <v/>
      </c>
      <c r="O22" s="206"/>
      <c r="P22" s="207"/>
      <c r="Q22" s="214">
        <f>COUNTIF($B22:$P22,"○")</f>
        <v>0</v>
      </c>
      <c r="R22" s="214">
        <f t="shared" ref="R22" si="8">COUNTIF($B22:$P22,"●")</f>
        <v>0</v>
      </c>
      <c r="S22" s="214">
        <f t="shared" ref="S22" si="9">COUNTIF($B22:$P22,"△")</f>
        <v>0</v>
      </c>
      <c r="T22" s="214">
        <f>IF(Z23="","",Z23)</f>
        <v>0</v>
      </c>
      <c r="U22" s="214">
        <f>IF(AA23="","",AA23)</f>
        <v>0</v>
      </c>
      <c r="V22" s="214">
        <f>+T22-U22</f>
        <v>0</v>
      </c>
      <c r="W22" s="214">
        <f>Q22*3+S22</f>
        <v>0</v>
      </c>
      <c r="X22" s="201" t="str">
        <f>+AB23</f>
        <v/>
      </c>
      <c r="Y22" s="29"/>
      <c r="Z22" s="26"/>
      <c r="AA22" s="26"/>
      <c r="AB22" s="26"/>
      <c r="AC22" s="26"/>
      <c r="AD22" s="26"/>
      <c r="AE22" s="26"/>
      <c r="AF22" s="26"/>
    </row>
    <row r="23" spans="1:32" ht="20.100000000000001" customHeight="1">
      <c r="B23" s="197" t="str">
        <f>K17</f>
        <v>笠原ＳＳＳ</v>
      </c>
      <c r="C23" s="198"/>
      <c r="D23" s="199"/>
      <c r="E23" s="33" t="str">
        <f>IF(M19="","",M19)</f>
        <v/>
      </c>
      <c r="F23" s="31" t="str">
        <f>IF(E23="","","-")</f>
        <v/>
      </c>
      <c r="G23" s="34" t="str">
        <f>IF(K19="","",K19)</f>
        <v/>
      </c>
      <c r="H23" s="33" t="str">
        <f>IF(M21="","",+M21)</f>
        <v/>
      </c>
      <c r="I23" s="31" t="str">
        <f>IF(H23="","","-")</f>
        <v/>
      </c>
      <c r="J23" s="34" t="str">
        <f>IF(K21="","",+K21)</f>
        <v/>
      </c>
      <c r="K23" s="211"/>
      <c r="L23" s="212"/>
      <c r="M23" s="213"/>
      <c r="N23" s="30"/>
      <c r="O23" s="31" t="str">
        <f>IF(N23="","","-")</f>
        <v/>
      </c>
      <c r="P23" s="32"/>
      <c r="Q23" s="214"/>
      <c r="R23" s="214"/>
      <c r="S23" s="214"/>
      <c r="T23" s="214"/>
      <c r="U23" s="214"/>
      <c r="V23" s="214"/>
      <c r="W23" s="214"/>
      <c r="X23" s="201"/>
      <c r="Y23" s="29"/>
      <c r="Z23" s="26">
        <f>SUM(E23,H23,K23,N23)</f>
        <v>0</v>
      </c>
      <c r="AA23" s="26">
        <f>SUM(G23,J23,M23,P23)</f>
        <v>0</v>
      </c>
      <c r="AB23" s="26" t="str">
        <f>IF(AC23=0,"",RANK(AC23,AC19:AC25))</f>
        <v/>
      </c>
      <c r="AC23" s="26">
        <f>W22*10000+V22*100+T22</f>
        <v>0</v>
      </c>
      <c r="AD23" s="26"/>
      <c r="AE23" s="26"/>
      <c r="AF23" s="26"/>
    </row>
    <row r="24" spans="1:32" ht="20.100000000000001" customHeight="1">
      <c r="B24" s="202" t="str">
        <f>N16</f>
        <v>ひたちなか市</v>
      </c>
      <c r="C24" s="203"/>
      <c r="D24" s="204"/>
      <c r="E24" s="232" t="str">
        <f>IF(E25="","",IF(E25-G25&gt;=1,"○",IF(E25-G25&lt;=-1,"●",IF(E25="","",IF(E25-G25=0,"△","")))))</f>
        <v/>
      </c>
      <c r="F24" s="233"/>
      <c r="G24" s="234"/>
      <c r="H24" s="232" t="str">
        <f>IF(H25="","",IF(H25-J25&gt;=1,"○",IF(H25-J25&lt;=-1,"●",IF(H25="","",IF(H25-J25=0,"△","")))))</f>
        <v/>
      </c>
      <c r="I24" s="233"/>
      <c r="J24" s="234"/>
      <c r="K24" s="232" t="str">
        <f>IF(K25="","",IF(K25-M25&gt;=1,"○",IF(K25-M25&lt;=-1,"●",IF(K25="","",IF(K25-M25=0,"△","")))))</f>
        <v/>
      </c>
      <c r="L24" s="233"/>
      <c r="M24" s="234"/>
      <c r="N24" s="235"/>
      <c r="O24" s="236"/>
      <c r="P24" s="237"/>
      <c r="Q24" s="214">
        <f>COUNTIF($B24:$P24,"○")</f>
        <v>0</v>
      </c>
      <c r="R24" s="214">
        <f t="shared" ref="R24" si="10">COUNTIF($B24:$P24,"●")</f>
        <v>0</v>
      </c>
      <c r="S24" s="214">
        <f t="shared" ref="S24" si="11">COUNTIF($B24:$P24,"△")</f>
        <v>0</v>
      </c>
      <c r="T24" s="216">
        <f>IF(Z25="","",Z25)</f>
        <v>0</v>
      </c>
      <c r="U24" s="216">
        <f>IF(AA25="","",AA25)</f>
        <v>0</v>
      </c>
      <c r="V24" s="216">
        <f>+T24-U24</f>
        <v>0</v>
      </c>
      <c r="W24" s="216">
        <f>Q24*3+S24</f>
        <v>0</v>
      </c>
      <c r="X24" s="227" t="str">
        <f>+AB25</f>
        <v/>
      </c>
      <c r="Y24" s="29"/>
      <c r="Z24" s="26"/>
      <c r="AA24" s="26"/>
      <c r="AB24" s="26"/>
      <c r="AC24" s="26"/>
      <c r="AD24" s="26"/>
      <c r="AE24" s="26"/>
      <c r="AF24" s="26"/>
    </row>
    <row r="25" spans="1:32" ht="20.100000000000001" customHeight="1" thickBot="1">
      <c r="B25" s="229" t="str">
        <f>N17</f>
        <v>湊第一ＳＳＳ</v>
      </c>
      <c r="C25" s="230"/>
      <c r="D25" s="231"/>
      <c r="E25" s="35" t="str">
        <f>IF(P19="","",P19)</f>
        <v/>
      </c>
      <c r="F25" s="36" t="str">
        <f>IF(E25="","","-")</f>
        <v/>
      </c>
      <c r="G25" s="37" t="str">
        <f>IF(N19="","",N19)</f>
        <v/>
      </c>
      <c r="H25" s="35" t="str">
        <f>IF(P21="","",P21)</f>
        <v/>
      </c>
      <c r="I25" s="36" t="str">
        <f>IF(H25="","","-")</f>
        <v/>
      </c>
      <c r="J25" s="37" t="str">
        <f>IF(N21="","",N21)</f>
        <v/>
      </c>
      <c r="K25" s="35" t="str">
        <f>IF(P23="","",P23)</f>
        <v/>
      </c>
      <c r="L25" s="36" t="str">
        <f>IF(K25="","","-")</f>
        <v/>
      </c>
      <c r="M25" s="37" t="str">
        <f>IF(N23="","",N23)</f>
        <v/>
      </c>
      <c r="N25" s="238"/>
      <c r="O25" s="239"/>
      <c r="P25" s="240"/>
      <c r="Q25" s="226"/>
      <c r="R25" s="226"/>
      <c r="S25" s="226"/>
      <c r="T25" s="226"/>
      <c r="U25" s="226"/>
      <c r="V25" s="226"/>
      <c r="W25" s="226"/>
      <c r="X25" s="228"/>
      <c r="Y25" s="29"/>
      <c r="Z25" s="26">
        <f>SUM(E25,H25,K25,N25)</f>
        <v>0</v>
      </c>
      <c r="AA25" s="26">
        <f>SUM(G25,J25,M25,P25)</f>
        <v>0</v>
      </c>
      <c r="AB25" s="26" t="str">
        <f>IF(AC25=0,"",RANK(AC25,AC19:AC25))</f>
        <v/>
      </c>
      <c r="AC25" s="26">
        <f>W24*10000+V24*100+T24</f>
        <v>0</v>
      </c>
      <c r="AD25" s="26"/>
      <c r="AE25" s="26"/>
      <c r="AF25" s="26"/>
    </row>
    <row r="26" spans="1:32" ht="20.100000000000001" customHeight="1">
      <c r="B26" s="38"/>
      <c r="C26" s="38"/>
      <c r="D26" s="38"/>
      <c r="E26" s="29"/>
      <c r="F26" s="29"/>
      <c r="G26" s="29"/>
      <c r="H26" s="29"/>
      <c r="I26" s="29"/>
      <c r="J26" s="29"/>
      <c r="K26" s="29"/>
      <c r="L26" s="29"/>
      <c r="M26" s="29"/>
      <c r="N26" s="29"/>
      <c r="O26" s="29"/>
      <c r="P26" s="29"/>
      <c r="Q26" s="39"/>
      <c r="R26" s="39"/>
      <c r="S26" s="39"/>
      <c r="T26" s="39"/>
      <c r="U26" s="39"/>
      <c r="V26" s="39"/>
      <c r="W26" s="39"/>
      <c r="X26" s="29"/>
      <c r="Y26" s="29"/>
      <c r="Z26" s="26"/>
      <c r="AA26" s="26"/>
      <c r="AB26" s="26"/>
      <c r="AC26" s="26"/>
      <c r="AD26" s="26"/>
      <c r="AE26" s="26"/>
      <c r="AF26" s="26"/>
    </row>
    <row r="27" spans="1:32" s="20" customFormat="1" ht="18" customHeight="1" thickBot="1">
      <c r="A27" s="18"/>
      <c r="B27" s="241" t="s">
        <v>291</v>
      </c>
      <c r="C27" s="241"/>
      <c r="D27" s="241"/>
      <c r="E27" s="241"/>
      <c r="F27" s="241"/>
      <c r="G27" s="241"/>
      <c r="H27" s="241"/>
      <c r="I27" s="241"/>
      <c r="J27" s="242" t="s">
        <v>292</v>
      </c>
      <c r="K27" s="242"/>
      <c r="L27" s="242"/>
      <c r="M27" s="242"/>
      <c r="N27" s="242"/>
      <c r="O27" s="242"/>
      <c r="P27" s="242"/>
      <c r="Q27" s="242"/>
      <c r="R27" s="242"/>
      <c r="S27" s="180" t="s">
        <v>293</v>
      </c>
      <c r="T27" s="180"/>
      <c r="U27" s="180"/>
      <c r="V27" s="180"/>
      <c r="W27" s="180"/>
      <c r="X27" s="180"/>
      <c r="Y27" s="22"/>
    </row>
    <row r="28" spans="1:32" ht="20.100000000000001" customHeight="1">
      <c r="A28" s="23"/>
      <c r="B28" s="181"/>
      <c r="C28" s="182"/>
      <c r="D28" s="183"/>
      <c r="E28" s="187" t="s">
        <v>235</v>
      </c>
      <c r="F28" s="188"/>
      <c r="G28" s="189"/>
      <c r="H28" s="187" t="s">
        <v>277</v>
      </c>
      <c r="I28" s="188"/>
      <c r="J28" s="189"/>
      <c r="K28" s="187" t="s">
        <v>294</v>
      </c>
      <c r="L28" s="188"/>
      <c r="M28" s="189"/>
      <c r="N28" s="187" t="s">
        <v>295</v>
      </c>
      <c r="O28" s="188"/>
      <c r="P28" s="189"/>
      <c r="Q28" s="190" t="s">
        <v>239</v>
      </c>
      <c r="R28" s="190" t="s">
        <v>240</v>
      </c>
      <c r="S28" s="190" t="s">
        <v>241</v>
      </c>
      <c r="T28" s="190" t="s">
        <v>242</v>
      </c>
      <c r="U28" s="190" t="s">
        <v>243</v>
      </c>
      <c r="V28" s="190" t="s">
        <v>244</v>
      </c>
      <c r="W28" s="190" t="s">
        <v>245</v>
      </c>
      <c r="X28" s="192" t="s">
        <v>246</v>
      </c>
      <c r="Y28" s="29"/>
      <c r="Z28" s="26"/>
      <c r="AA28" s="26"/>
      <c r="AB28" s="26"/>
      <c r="AC28" s="26"/>
      <c r="AD28" s="26"/>
      <c r="AE28" s="26"/>
      <c r="AF28" s="26"/>
    </row>
    <row r="29" spans="1:32" ht="20.100000000000001" customHeight="1" thickBot="1">
      <c r="B29" s="184"/>
      <c r="C29" s="185"/>
      <c r="D29" s="186"/>
      <c r="E29" s="194" t="s">
        <v>296</v>
      </c>
      <c r="F29" s="195"/>
      <c r="G29" s="196"/>
      <c r="H29" s="194" t="s">
        <v>297</v>
      </c>
      <c r="I29" s="195"/>
      <c r="J29" s="196"/>
      <c r="K29" s="194" t="s">
        <v>298</v>
      </c>
      <c r="L29" s="195"/>
      <c r="M29" s="196"/>
      <c r="N29" s="194" t="s">
        <v>299</v>
      </c>
      <c r="O29" s="195"/>
      <c r="P29" s="196"/>
      <c r="Q29" s="191"/>
      <c r="R29" s="191"/>
      <c r="S29" s="191"/>
      <c r="T29" s="191"/>
      <c r="U29" s="191"/>
      <c r="V29" s="191"/>
      <c r="W29" s="191"/>
      <c r="X29" s="193"/>
      <c r="Y29" s="29"/>
      <c r="Z29" s="26"/>
      <c r="AA29" s="26"/>
      <c r="AB29" s="26"/>
      <c r="AC29" s="26"/>
      <c r="AD29" s="26"/>
      <c r="AE29" s="26"/>
      <c r="AF29" s="26"/>
    </row>
    <row r="30" spans="1:32" ht="20.100000000000001" customHeight="1" thickTop="1">
      <c r="B30" s="217" t="str">
        <f>E28</f>
        <v>神栖市</v>
      </c>
      <c r="C30" s="218"/>
      <c r="D30" s="219"/>
      <c r="E30" s="220"/>
      <c r="F30" s="221"/>
      <c r="G30" s="222"/>
      <c r="H30" s="223" t="str">
        <f>IF(H31="","",IF(H31-J31&gt;=1,"○",IF(H31-J31&lt;=-1,"●",IF(H31="","",IF(H31-J31=0,"△","")))))</f>
        <v/>
      </c>
      <c r="I30" s="224"/>
      <c r="J30" s="225"/>
      <c r="K30" s="223" t="str">
        <f>IF(K31="","",IF(K31-M31&gt;=1,"○",IF(K31-M31&lt;=-1,"●",IF(K31="","",IF(K31-M31=0,"△","")))))</f>
        <v/>
      </c>
      <c r="L30" s="224"/>
      <c r="M30" s="225"/>
      <c r="N30" s="223" t="str">
        <f>IF(N31="","",IF(N31-P31&gt;=1,"○",IF(N31-P31&lt;=-1,"●",IF(N31="","",IF(N31-P31=0,"△","")))))</f>
        <v/>
      </c>
      <c r="O30" s="224"/>
      <c r="P30" s="225"/>
      <c r="Q30" s="215">
        <f>COUNTIF($B30:$P30,"○")</f>
        <v>0</v>
      </c>
      <c r="R30" s="215">
        <f>COUNTIF($B30:$P30,"●")</f>
        <v>0</v>
      </c>
      <c r="S30" s="215">
        <f>COUNTIF($B30:$P30,"△")</f>
        <v>0</v>
      </c>
      <c r="T30" s="216">
        <f>IF(Z31="","",Z31)</f>
        <v>0</v>
      </c>
      <c r="U30" s="216">
        <f>IF(AA31="","",AA31)</f>
        <v>0</v>
      </c>
      <c r="V30" s="216">
        <f>+T30-U30</f>
        <v>0</v>
      </c>
      <c r="W30" s="216">
        <f>Q30*3+S30</f>
        <v>0</v>
      </c>
      <c r="X30" s="200" t="str">
        <f>+AB31</f>
        <v/>
      </c>
      <c r="Y30" s="29"/>
      <c r="Z30" s="26"/>
      <c r="AA30" s="26"/>
      <c r="AB30" s="26"/>
      <c r="AC30" s="26"/>
      <c r="AD30" s="26"/>
      <c r="AE30" s="26"/>
      <c r="AF30" s="26"/>
    </row>
    <row r="31" spans="1:32" ht="20.100000000000001" customHeight="1">
      <c r="B31" s="197" t="str">
        <f>E29</f>
        <v>大野原ＳＳＳ</v>
      </c>
      <c r="C31" s="198"/>
      <c r="D31" s="199"/>
      <c r="E31" s="211"/>
      <c r="F31" s="212"/>
      <c r="G31" s="213"/>
      <c r="H31" s="30"/>
      <c r="I31" s="31" t="str">
        <f>IF(H31="","","-")</f>
        <v/>
      </c>
      <c r="J31" s="32"/>
      <c r="K31" s="30"/>
      <c r="L31" s="31" t="str">
        <f>IF(K31="","","-")</f>
        <v/>
      </c>
      <c r="M31" s="32"/>
      <c r="N31" s="30"/>
      <c r="O31" s="31" t="str">
        <f>IF(N31="","","-")</f>
        <v/>
      </c>
      <c r="P31" s="32"/>
      <c r="Q31" s="214"/>
      <c r="R31" s="214"/>
      <c r="S31" s="214"/>
      <c r="T31" s="214"/>
      <c r="U31" s="214"/>
      <c r="V31" s="214"/>
      <c r="W31" s="214"/>
      <c r="X31" s="201"/>
      <c r="Y31" s="29"/>
      <c r="Z31" s="26">
        <f>SUM(E31,H31,K31,N31)</f>
        <v>0</v>
      </c>
      <c r="AA31" s="26">
        <f>SUM(G31,J31,M31,P31)</f>
        <v>0</v>
      </c>
      <c r="AB31" s="26" t="str">
        <f>IF(AC31=0,"",RANK(AC31,AC31:AC37))</f>
        <v/>
      </c>
      <c r="AC31" s="26">
        <f>W30*10000+V30*100+T30</f>
        <v>0</v>
      </c>
      <c r="AD31" s="26"/>
      <c r="AE31" s="26"/>
      <c r="AF31" s="26"/>
    </row>
    <row r="32" spans="1:32" ht="20.100000000000001" customHeight="1">
      <c r="B32" s="202" t="str">
        <f>H28</f>
        <v>鹿嶋市</v>
      </c>
      <c r="C32" s="203"/>
      <c r="D32" s="204"/>
      <c r="E32" s="205" t="str">
        <f>IF(E33="","",IF(E33-G33&gt;=1,"○",IF(E33-G33&lt;=-1,"●",IF(E33="","",IF(E33-G33=0,"△","")))))</f>
        <v/>
      </c>
      <c r="F32" s="206"/>
      <c r="G32" s="207"/>
      <c r="H32" s="208"/>
      <c r="I32" s="209"/>
      <c r="J32" s="210"/>
      <c r="K32" s="205" t="str">
        <f>IF(K33="","",IF(K33-M33&gt;=1,"○",IF(K33-M33&lt;=-1,"●",IF(K33="","",IF(K33-M33=0,"△","")))))</f>
        <v/>
      </c>
      <c r="L32" s="206"/>
      <c r="M32" s="207"/>
      <c r="N32" s="205" t="str">
        <f>IF(N33="","",IF(N33-P33&gt;=1,"○",IF(N33-P33&lt;=-1,"●",IF(N33="","",IF(N33-P33=0,"△","")))))</f>
        <v/>
      </c>
      <c r="O32" s="206"/>
      <c r="P32" s="207"/>
      <c r="Q32" s="214">
        <f>COUNTIF($B32:$P32,"○")</f>
        <v>0</v>
      </c>
      <c r="R32" s="214">
        <f t="shared" ref="R32" si="12">COUNTIF($B32:$P32,"●")</f>
        <v>0</v>
      </c>
      <c r="S32" s="214">
        <f t="shared" ref="S32" si="13">COUNTIF($B32:$P32,"△")</f>
        <v>0</v>
      </c>
      <c r="T32" s="216">
        <f>IF(Z33="","",Z33)</f>
        <v>0</v>
      </c>
      <c r="U32" s="216">
        <f>IF(AA33="","",AA33)</f>
        <v>0</v>
      </c>
      <c r="V32" s="216">
        <f>+T32-U32</f>
        <v>0</v>
      </c>
      <c r="W32" s="216">
        <f>Q32*3+S32</f>
        <v>0</v>
      </c>
      <c r="X32" s="201" t="str">
        <f>+AB33</f>
        <v/>
      </c>
      <c r="Y32" s="29"/>
      <c r="Z32" s="26"/>
      <c r="AA32" s="26"/>
      <c r="AB32" s="26"/>
      <c r="AC32" s="26"/>
      <c r="AD32" s="26"/>
      <c r="AE32" s="26"/>
      <c r="AF32" s="26"/>
    </row>
    <row r="33" spans="1:32" ht="20.100000000000001" customHeight="1">
      <c r="B33" s="197" t="str">
        <f>H29</f>
        <v>三笠ＳＳＳ</v>
      </c>
      <c r="C33" s="198"/>
      <c r="D33" s="199"/>
      <c r="E33" s="33" t="str">
        <f>IF(J31="","",+J31)</f>
        <v/>
      </c>
      <c r="F33" s="31" t="str">
        <f>IF(E33="","","-")</f>
        <v/>
      </c>
      <c r="G33" s="34" t="str">
        <f>IF(H31="","",+H31)</f>
        <v/>
      </c>
      <c r="H33" s="211"/>
      <c r="I33" s="212"/>
      <c r="J33" s="213"/>
      <c r="K33" s="30"/>
      <c r="L33" s="31" t="str">
        <f>IF(K33="","","-")</f>
        <v/>
      </c>
      <c r="M33" s="32"/>
      <c r="N33" s="30"/>
      <c r="O33" s="31" t="str">
        <f>IF(N33="","","-")</f>
        <v/>
      </c>
      <c r="P33" s="32"/>
      <c r="Q33" s="214"/>
      <c r="R33" s="214"/>
      <c r="S33" s="214"/>
      <c r="T33" s="214"/>
      <c r="U33" s="214"/>
      <c r="V33" s="214"/>
      <c r="W33" s="214"/>
      <c r="X33" s="201"/>
      <c r="Y33" s="29"/>
      <c r="Z33" s="26">
        <f>SUM(E33,H33,K33,N33)</f>
        <v>0</v>
      </c>
      <c r="AA33" s="26">
        <f>SUM(G33,J33,M33,P33)</f>
        <v>0</v>
      </c>
      <c r="AB33" s="26" t="str">
        <f>IF(AC33=0,"",RANK(AC33,AC31:AC37))</f>
        <v/>
      </c>
      <c r="AC33" s="26">
        <f>W32*10000+V32*100+T32</f>
        <v>0</v>
      </c>
      <c r="AD33" s="26"/>
      <c r="AE33" s="26"/>
      <c r="AF33" s="26"/>
    </row>
    <row r="34" spans="1:32" ht="20.100000000000001" customHeight="1">
      <c r="B34" s="202" t="str">
        <f>K28</f>
        <v>栃木県小山市</v>
      </c>
      <c r="C34" s="203"/>
      <c r="D34" s="204"/>
      <c r="E34" s="205" t="str">
        <f>IF(E35="","",IF(E35-G35&gt;=1,"○",IF(E35-G35&lt;=-1,"●",IF(E35="","",IF(E35-G35=0,"△","")))))</f>
        <v/>
      </c>
      <c r="F34" s="206"/>
      <c r="G34" s="207"/>
      <c r="H34" s="205" t="str">
        <f>IF(H35="","",IF(H35-J35&gt;=1,"○",IF(H35-J35&lt;=-1,"●",IF(H35="","",IF(H35-J35=0,"△","")))))</f>
        <v/>
      </c>
      <c r="I34" s="206"/>
      <c r="J34" s="207"/>
      <c r="K34" s="208"/>
      <c r="L34" s="209"/>
      <c r="M34" s="210"/>
      <c r="N34" s="205" t="str">
        <f>IF(N35="","",IF(N35-P35&gt;=1,"○",IF(N35-P35&lt;=-1,"●",IF(N35="","",IF(N35-P35=0,"△","")))))</f>
        <v/>
      </c>
      <c r="O34" s="206"/>
      <c r="P34" s="207"/>
      <c r="Q34" s="214">
        <f>COUNTIF($B34:$P34,"○")</f>
        <v>0</v>
      </c>
      <c r="R34" s="214">
        <f t="shared" ref="R34" si="14">COUNTIF($B34:$P34,"●")</f>
        <v>0</v>
      </c>
      <c r="S34" s="214">
        <f t="shared" ref="S34" si="15">COUNTIF($B34:$P34,"△")</f>
        <v>0</v>
      </c>
      <c r="T34" s="214">
        <f>IF(Z35="","",Z35)</f>
        <v>0</v>
      </c>
      <c r="U34" s="214">
        <f>IF(AA35="","",AA35)</f>
        <v>0</v>
      </c>
      <c r="V34" s="214">
        <f>+T34-U34</f>
        <v>0</v>
      </c>
      <c r="W34" s="214">
        <f>Q34*3+S34</f>
        <v>0</v>
      </c>
      <c r="X34" s="201" t="str">
        <f>+AB35</f>
        <v/>
      </c>
      <c r="Y34" s="29"/>
      <c r="Z34" s="26"/>
      <c r="AA34" s="26"/>
      <c r="AB34" s="26"/>
      <c r="AC34" s="26"/>
      <c r="AD34" s="26"/>
      <c r="AE34" s="26"/>
      <c r="AF34" s="26"/>
    </row>
    <row r="35" spans="1:32" ht="20.100000000000001" customHeight="1">
      <c r="B35" s="197" t="str">
        <f>K29</f>
        <v>ＦＣがむしゃら</v>
      </c>
      <c r="C35" s="198"/>
      <c r="D35" s="199"/>
      <c r="E35" s="33" t="str">
        <f>IF(M31="","",M31)</f>
        <v/>
      </c>
      <c r="F35" s="31" t="str">
        <f>IF(E35="","","-")</f>
        <v/>
      </c>
      <c r="G35" s="34" t="str">
        <f>IF(K31="","",K31)</f>
        <v/>
      </c>
      <c r="H35" s="33" t="str">
        <f>IF(M33="","",+M33)</f>
        <v/>
      </c>
      <c r="I35" s="31" t="str">
        <f>IF(H35="","","-")</f>
        <v/>
      </c>
      <c r="J35" s="34" t="str">
        <f>IF(K33="","",+K33)</f>
        <v/>
      </c>
      <c r="K35" s="211"/>
      <c r="L35" s="212"/>
      <c r="M35" s="213"/>
      <c r="N35" s="30"/>
      <c r="O35" s="31" t="str">
        <f>IF(N35="","","-")</f>
        <v/>
      </c>
      <c r="P35" s="32"/>
      <c r="Q35" s="214"/>
      <c r="R35" s="214"/>
      <c r="S35" s="214"/>
      <c r="T35" s="214"/>
      <c r="U35" s="214"/>
      <c r="V35" s="214"/>
      <c r="W35" s="214"/>
      <c r="X35" s="201"/>
      <c r="Y35" s="29"/>
      <c r="Z35" s="26">
        <f>SUM(E35,H35,K35,N35)</f>
        <v>0</v>
      </c>
      <c r="AA35" s="26">
        <f>SUM(G35,J35,M35,P35)</f>
        <v>0</v>
      </c>
      <c r="AB35" s="26" t="str">
        <f>IF(AC35=0,"",RANK(AC35,AC31:AC37))</f>
        <v/>
      </c>
      <c r="AC35" s="26">
        <f>W34*10000+V34*100+T34</f>
        <v>0</v>
      </c>
      <c r="AD35" s="26"/>
      <c r="AE35" s="26"/>
      <c r="AF35" s="26"/>
    </row>
    <row r="36" spans="1:32" ht="20.100000000000001" customHeight="1">
      <c r="B36" s="202" t="str">
        <f>N28</f>
        <v>東京都板橋区</v>
      </c>
      <c r="C36" s="203"/>
      <c r="D36" s="204"/>
      <c r="E36" s="232" t="str">
        <f>IF(E37="","",IF(E37-G37&gt;=1,"○",IF(E37-G37&lt;=-1,"●",IF(E37="","",IF(E37-G37=0,"△","")))))</f>
        <v/>
      </c>
      <c r="F36" s="233"/>
      <c r="G36" s="234"/>
      <c r="H36" s="232" t="str">
        <f>IF(H37="","",IF(H37-J37&gt;=1,"○",IF(H37-J37&lt;=-1,"●",IF(H37="","",IF(H37-J37=0,"△","")))))</f>
        <v/>
      </c>
      <c r="I36" s="233"/>
      <c r="J36" s="234"/>
      <c r="K36" s="232" t="str">
        <f>IF(K37="","",IF(K37-M37&gt;=1,"○",IF(K37-M37&lt;=-1,"●",IF(K37="","",IF(K37-M37=0,"△","")))))</f>
        <v/>
      </c>
      <c r="L36" s="233"/>
      <c r="M36" s="234"/>
      <c r="N36" s="235"/>
      <c r="O36" s="236"/>
      <c r="P36" s="237"/>
      <c r="Q36" s="214">
        <f>COUNTIF($B36:$P36,"○")</f>
        <v>0</v>
      </c>
      <c r="R36" s="214">
        <f t="shared" ref="R36" si="16">COUNTIF($B36:$P36,"●")</f>
        <v>0</v>
      </c>
      <c r="S36" s="214">
        <f t="shared" ref="S36" si="17">COUNTIF($B36:$P36,"△")</f>
        <v>0</v>
      </c>
      <c r="T36" s="216">
        <f>IF(Z37="","",Z37)</f>
        <v>0</v>
      </c>
      <c r="U36" s="216">
        <f>IF(AA37="","",AA37)</f>
        <v>0</v>
      </c>
      <c r="V36" s="216">
        <f>+T36-U36</f>
        <v>0</v>
      </c>
      <c r="W36" s="216">
        <f>Q36*3+S36</f>
        <v>0</v>
      </c>
      <c r="X36" s="227" t="str">
        <f>+AB37</f>
        <v/>
      </c>
      <c r="Y36" s="29"/>
      <c r="Z36" s="26"/>
      <c r="AA36" s="26"/>
      <c r="AB36" s="26"/>
      <c r="AC36" s="26"/>
      <c r="AD36" s="26"/>
      <c r="AE36" s="26"/>
      <c r="AF36" s="26"/>
    </row>
    <row r="37" spans="1:32" ht="20.100000000000001" customHeight="1" thickBot="1">
      <c r="B37" s="229" t="str">
        <f>N29</f>
        <v>中台ＳＣ</v>
      </c>
      <c r="C37" s="230"/>
      <c r="D37" s="231"/>
      <c r="E37" s="35" t="str">
        <f>IF(P31="","",P31)</f>
        <v/>
      </c>
      <c r="F37" s="36" t="str">
        <f>IF(E37="","","-")</f>
        <v/>
      </c>
      <c r="G37" s="37" t="str">
        <f>IF(N31="","",N31)</f>
        <v/>
      </c>
      <c r="H37" s="35" t="str">
        <f>IF(P33="","",P33)</f>
        <v/>
      </c>
      <c r="I37" s="36" t="str">
        <f>IF(H37="","","-")</f>
        <v/>
      </c>
      <c r="J37" s="37" t="str">
        <f>IF(N33="","",N33)</f>
        <v/>
      </c>
      <c r="K37" s="35" t="str">
        <f>IF(P35="","",P35)</f>
        <v/>
      </c>
      <c r="L37" s="36" t="str">
        <f>IF(K37="","","-")</f>
        <v/>
      </c>
      <c r="M37" s="37" t="str">
        <f>IF(N35="","",N35)</f>
        <v/>
      </c>
      <c r="N37" s="238"/>
      <c r="O37" s="239"/>
      <c r="P37" s="240"/>
      <c r="Q37" s="226"/>
      <c r="R37" s="226"/>
      <c r="S37" s="226"/>
      <c r="T37" s="226"/>
      <c r="U37" s="226"/>
      <c r="V37" s="226"/>
      <c r="W37" s="226"/>
      <c r="X37" s="228"/>
      <c r="Y37" s="29"/>
      <c r="Z37" s="26">
        <f>SUM(E37,H37,K37,N37)</f>
        <v>0</v>
      </c>
      <c r="AA37" s="26">
        <f>SUM(G37,J37,M37,P37)</f>
        <v>0</v>
      </c>
      <c r="AB37" s="26" t="str">
        <f>IF(AC37=0,"",RANK(AC37,AC31:AC37))</f>
        <v/>
      </c>
      <c r="AC37" s="26">
        <f>W36*10000+V36*100+T36</f>
        <v>0</v>
      </c>
      <c r="AD37" s="26"/>
      <c r="AE37" s="26"/>
      <c r="AF37" s="26"/>
    </row>
    <row r="38" spans="1:32" ht="20.100000000000001" customHeight="1">
      <c r="B38" s="38"/>
      <c r="C38" s="38"/>
      <c r="D38" s="38"/>
      <c r="E38" s="29"/>
      <c r="F38" s="29"/>
      <c r="G38" s="29"/>
      <c r="H38" s="29"/>
      <c r="I38" s="29"/>
      <c r="J38" s="29"/>
      <c r="K38" s="29"/>
      <c r="L38" s="29"/>
      <c r="M38" s="29"/>
      <c r="N38" s="29"/>
      <c r="O38" s="29"/>
      <c r="P38" s="29"/>
      <c r="Q38" s="39"/>
      <c r="R38" s="39"/>
      <c r="S38" s="39"/>
      <c r="T38" s="39"/>
      <c r="U38" s="39"/>
      <c r="V38" s="39"/>
      <c r="W38" s="39"/>
      <c r="X38" s="29"/>
      <c r="Y38" s="29"/>
      <c r="Z38" s="26"/>
      <c r="AA38" s="26"/>
      <c r="AB38" s="26"/>
      <c r="AC38" s="26"/>
      <c r="AD38" s="26"/>
      <c r="AE38" s="26"/>
      <c r="AF38" s="26"/>
    </row>
    <row r="39" spans="1:32" s="20" customFormat="1" ht="18" customHeight="1" thickBot="1">
      <c r="A39" s="18"/>
      <c r="B39" s="241" t="s">
        <v>300</v>
      </c>
      <c r="C39" s="241"/>
      <c r="D39" s="241"/>
      <c r="E39" s="241"/>
      <c r="F39" s="241"/>
      <c r="G39" s="241"/>
      <c r="H39" s="241"/>
      <c r="I39" s="241"/>
      <c r="J39" s="242" t="s">
        <v>292</v>
      </c>
      <c r="K39" s="242"/>
      <c r="L39" s="242"/>
      <c r="M39" s="242"/>
      <c r="N39" s="242"/>
      <c r="O39" s="242"/>
      <c r="P39" s="242"/>
      <c r="Q39" s="242"/>
      <c r="R39" s="242"/>
      <c r="S39" s="180" t="s">
        <v>301</v>
      </c>
      <c r="T39" s="180"/>
      <c r="U39" s="180"/>
      <c r="V39" s="180"/>
      <c r="W39" s="180"/>
      <c r="X39" s="180"/>
      <c r="Y39" s="22"/>
    </row>
    <row r="40" spans="1:32" ht="20.100000000000001" customHeight="1">
      <c r="A40" s="23"/>
      <c r="B40" s="181"/>
      <c r="C40" s="182"/>
      <c r="D40" s="183"/>
      <c r="E40" s="187" t="s">
        <v>235</v>
      </c>
      <c r="F40" s="188"/>
      <c r="G40" s="189"/>
      <c r="H40" s="187" t="s">
        <v>284</v>
      </c>
      <c r="I40" s="188"/>
      <c r="J40" s="189"/>
      <c r="K40" s="187" t="s">
        <v>302</v>
      </c>
      <c r="L40" s="188"/>
      <c r="M40" s="189"/>
      <c r="N40" s="187"/>
      <c r="O40" s="188"/>
      <c r="P40" s="189"/>
      <c r="Q40" s="190" t="s">
        <v>239</v>
      </c>
      <c r="R40" s="190" t="s">
        <v>240</v>
      </c>
      <c r="S40" s="190" t="s">
        <v>241</v>
      </c>
      <c r="T40" s="190" t="s">
        <v>242</v>
      </c>
      <c r="U40" s="190" t="s">
        <v>243</v>
      </c>
      <c r="V40" s="190" t="s">
        <v>244</v>
      </c>
      <c r="W40" s="190" t="s">
        <v>245</v>
      </c>
      <c r="X40" s="192" t="s">
        <v>246</v>
      </c>
      <c r="Y40" s="29"/>
      <c r="Z40" s="26"/>
      <c r="AA40" s="26"/>
      <c r="AB40" s="26"/>
      <c r="AC40" s="26"/>
      <c r="AD40" s="26"/>
      <c r="AE40" s="26"/>
      <c r="AF40" s="26"/>
    </row>
    <row r="41" spans="1:32" ht="20.100000000000001" customHeight="1" thickBot="1">
      <c r="B41" s="184"/>
      <c r="C41" s="185"/>
      <c r="D41" s="186"/>
      <c r="E41" s="194" t="s">
        <v>303</v>
      </c>
      <c r="F41" s="195"/>
      <c r="G41" s="196"/>
      <c r="H41" s="194" t="s">
        <v>304</v>
      </c>
      <c r="I41" s="195"/>
      <c r="J41" s="196"/>
      <c r="K41" s="194" t="s">
        <v>305</v>
      </c>
      <c r="L41" s="195"/>
      <c r="M41" s="196"/>
      <c r="N41" s="194" t="s">
        <v>306</v>
      </c>
      <c r="O41" s="195"/>
      <c r="P41" s="196"/>
      <c r="Q41" s="191"/>
      <c r="R41" s="191"/>
      <c r="S41" s="191"/>
      <c r="T41" s="191"/>
      <c r="U41" s="191"/>
      <c r="V41" s="191"/>
      <c r="W41" s="191"/>
      <c r="X41" s="193"/>
      <c r="Y41" s="29"/>
      <c r="Z41" s="26"/>
      <c r="AA41" s="26"/>
      <c r="AB41" s="26"/>
      <c r="AC41" s="26"/>
      <c r="AD41" s="26"/>
      <c r="AE41" s="26"/>
      <c r="AF41" s="26"/>
    </row>
    <row r="42" spans="1:32" ht="20.100000000000001" customHeight="1" thickTop="1">
      <c r="B42" s="217" t="str">
        <f>E40</f>
        <v>神栖市</v>
      </c>
      <c r="C42" s="218"/>
      <c r="D42" s="219"/>
      <c r="E42" s="220"/>
      <c r="F42" s="221"/>
      <c r="G42" s="222"/>
      <c r="H42" s="223" t="str">
        <f>IF(H43="","",IF(H43-J43&gt;=1,"○",IF(H43-J43&lt;=-1,"●",IF(H43="","",IF(H43-J43=0,"△","")))))</f>
        <v/>
      </c>
      <c r="I42" s="224"/>
      <c r="J42" s="225"/>
      <c r="K42" s="223" t="str">
        <f>IF(K43="","",IF(K43-M43&gt;=1,"○",IF(K43-M43&lt;=-1,"●",IF(K43="","",IF(K43-M43=0,"△","")))))</f>
        <v/>
      </c>
      <c r="L42" s="224"/>
      <c r="M42" s="225"/>
      <c r="N42" s="223" t="str">
        <f>IF(N43="","",IF(N43-P43&gt;=1,"○",IF(N43-P43&lt;=-1,"●",IF(N43="","",IF(N43-P43=0,"△","")))))</f>
        <v/>
      </c>
      <c r="O42" s="224"/>
      <c r="P42" s="225"/>
      <c r="Q42" s="215">
        <f>COUNTIF($B42:$P42,"○")</f>
        <v>0</v>
      </c>
      <c r="R42" s="215">
        <f>COUNTIF($B42:$P42,"●")</f>
        <v>0</v>
      </c>
      <c r="S42" s="215">
        <f>COUNTIF($B42:$P42,"△")</f>
        <v>0</v>
      </c>
      <c r="T42" s="216">
        <f>IF(Z43="","",Z43)</f>
        <v>0</v>
      </c>
      <c r="U42" s="216">
        <f>IF(AA43="","",AA43)</f>
        <v>0</v>
      </c>
      <c r="V42" s="216">
        <f>+T42-U42</f>
        <v>0</v>
      </c>
      <c r="W42" s="216">
        <f>Q42*3+S42</f>
        <v>0</v>
      </c>
      <c r="X42" s="200" t="str">
        <f>+AB43</f>
        <v/>
      </c>
      <c r="Y42" s="29"/>
      <c r="Z42" s="26"/>
      <c r="AA42" s="26"/>
      <c r="AB42" s="26"/>
      <c r="AC42" s="26"/>
      <c r="AD42" s="26"/>
      <c r="AE42" s="26"/>
      <c r="AF42" s="26"/>
    </row>
    <row r="43" spans="1:32" ht="20.100000000000001" customHeight="1">
      <c r="B43" s="197" t="str">
        <f>E41</f>
        <v>ＦＣ波崎</v>
      </c>
      <c r="C43" s="198"/>
      <c r="D43" s="199"/>
      <c r="E43" s="211"/>
      <c r="F43" s="212"/>
      <c r="G43" s="213"/>
      <c r="H43" s="30"/>
      <c r="I43" s="31" t="str">
        <f>IF(H43="","","-")</f>
        <v/>
      </c>
      <c r="J43" s="32"/>
      <c r="K43" s="30"/>
      <c r="L43" s="31" t="str">
        <f>IF(K43="","","-")</f>
        <v/>
      </c>
      <c r="M43" s="32"/>
      <c r="N43" s="30"/>
      <c r="O43" s="31" t="str">
        <f>IF(N43="","","-")</f>
        <v/>
      </c>
      <c r="P43" s="32"/>
      <c r="Q43" s="214"/>
      <c r="R43" s="214"/>
      <c r="S43" s="214"/>
      <c r="T43" s="214"/>
      <c r="U43" s="214"/>
      <c r="V43" s="214"/>
      <c r="W43" s="214"/>
      <c r="X43" s="201"/>
      <c r="Y43" s="29"/>
      <c r="Z43" s="26">
        <f>SUM(E43,H43,K43,N43)</f>
        <v>0</v>
      </c>
      <c r="AA43" s="26">
        <f>SUM(G43,J43,M43,P43)</f>
        <v>0</v>
      </c>
      <c r="AB43" s="26" t="str">
        <f>IF(AC43=0,"",RANK(AC43,AC43:AC49))</f>
        <v/>
      </c>
      <c r="AC43" s="26">
        <f>W42*10000+V42*100+T42</f>
        <v>0</v>
      </c>
      <c r="AD43" s="26"/>
      <c r="AE43" s="26"/>
      <c r="AF43" s="26"/>
    </row>
    <row r="44" spans="1:32" ht="20.100000000000001" customHeight="1">
      <c r="B44" s="202" t="str">
        <f>H40</f>
        <v>潮来市</v>
      </c>
      <c r="C44" s="203"/>
      <c r="D44" s="204"/>
      <c r="E44" s="205" t="str">
        <f>IF(E45="","",IF(E45-G45&gt;=1,"○",IF(E45-G45&lt;=-1,"●",IF(E45="","",IF(E45-G45=0,"△","")))))</f>
        <v/>
      </c>
      <c r="F44" s="206"/>
      <c r="G44" s="207"/>
      <c r="H44" s="208"/>
      <c r="I44" s="209"/>
      <c r="J44" s="210"/>
      <c r="K44" s="205" t="str">
        <f>IF(K45="","",IF(K45-M45&gt;=1,"○",IF(K45-M45&lt;=-1,"●",IF(K45="","",IF(K45-M45=0,"△","")))))</f>
        <v/>
      </c>
      <c r="L44" s="206"/>
      <c r="M44" s="207"/>
      <c r="N44" s="205" t="str">
        <f>IF(N45="","",IF(N45-P45&gt;=1,"○",IF(N45-P45&lt;=-1,"●",IF(N45="","",IF(N45-P45=0,"△","")))))</f>
        <v/>
      </c>
      <c r="O44" s="206"/>
      <c r="P44" s="207"/>
      <c r="Q44" s="214">
        <f>COUNTIF($B44:$P44,"○")</f>
        <v>0</v>
      </c>
      <c r="R44" s="214">
        <f t="shared" ref="R44" si="18">COUNTIF($B44:$P44,"●")</f>
        <v>0</v>
      </c>
      <c r="S44" s="214">
        <f t="shared" ref="S44" si="19">COUNTIF($B44:$P44,"△")</f>
        <v>0</v>
      </c>
      <c r="T44" s="216">
        <f>IF(Z45="","",Z45)</f>
        <v>0</v>
      </c>
      <c r="U44" s="216">
        <f>IF(AA45="","",AA45)</f>
        <v>0</v>
      </c>
      <c r="V44" s="216">
        <f>+T44-U44</f>
        <v>0</v>
      </c>
      <c r="W44" s="216">
        <f>Q44*3+S44</f>
        <v>0</v>
      </c>
      <c r="X44" s="201" t="str">
        <f>+AB45</f>
        <v/>
      </c>
      <c r="Y44" s="29"/>
      <c r="Z44" s="26"/>
      <c r="AA44" s="26"/>
      <c r="AB44" s="26"/>
      <c r="AC44" s="26"/>
      <c r="AD44" s="26"/>
      <c r="AE44" s="26"/>
      <c r="AF44" s="26"/>
    </row>
    <row r="45" spans="1:32" ht="20.100000000000001" customHeight="1">
      <c r="B45" s="197" t="str">
        <f>H41</f>
        <v>日の出ＳＳＳ</v>
      </c>
      <c r="C45" s="198"/>
      <c r="D45" s="199"/>
      <c r="E45" s="33" t="str">
        <f>IF(J43="","",+J43)</f>
        <v/>
      </c>
      <c r="F45" s="31" t="str">
        <f>IF(E45="","","-")</f>
        <v/>
      </c>
      <c r="G45" s="34" t="str">
        <f>IF(H43="","",+H43)</f>
        <v/>
      </c>
      <c r="H45" s="211"/>
      <c r="I45" s="212"/>
      <c r="J45" s="213"/>
      <c r="K45" s="30"/>
      <c r="L45" s="31" t="str">
        <f>IF(K45="","","-")</f>
        <v/>
      </c>
      <c r="M45" s="32"/>
      <c r="N45" s="30"/>
      <c r="O45" s="31" t="str">
        <f>IF(N45="","","-")</f>
        <v/>
      </c>
      <c r="P45" s="32"/>
      <c r="Q45" s="214"/>
      <c r="R45" s="214"/>
      <c r="S45" s="214"/>
      <c r="T45" s="214"/>
      <c r="U45" s="214"/>
      <c r="V45" s="214"/>
      <c r="W45" s="214"/>
      <c r="X45" s="201"/>
      <c r="Y45" s="29"/>
      <c r="Z45" s="26">
        <f>SUM(E45,H45,K45,N45)</f>
        <v>0</v>
      </c>
      <c r="AA45" s="26">
        <f>SUM(G45,J45,M45,P45)</f>
        <v>0</v>
      </c>
      <c r="AB45" s="26" t="str">
        <f>IF(AC45=0,"",RANK(AC45,AC43:AC49))</f>
        <v/>
      </c>
      <c r="AC45" s="26">
        <f>W44*10000+V44*100+T44</f>
        <v>0</v>
      </c>
      <c r="AD45" s="26"/>
      <c r="AE45" s="26"/>
      <c r="AF45" s="26"/>
    </row>
    <row r="46" spans="1:32" ht="20.100000000000001" customHeight="1">
      <c r="B46" s="202" t="str">
        <f>K40</f>
        <v>桜川市</v>
      </c>
      <c r="C46" s="203"/>
      <c r="D46" s="204"/>
      <c r="E46" s="205" t="str">
        <f>IF(E47="","",IF(E47-G47&gt;=1,"○",IF(E47-G47&lt;=-1,"●",IF(E47="","",IF(E47-G47=0,"△","")))))</f>
        <v/>
      </c>
      <c r="F46" s="206"/>
      <c r="G46" s="207"/>
      <c r="H46" s="205" t="str">
        <f>IF(H47="","",IF(H47-J47&gt;=1,"○",IF(H47-J47&lt;=-1,"●",IF(H47="","",IF(H47-J47=0,"△","")))))</f>
        <v/>
      </c>
      <c r="I46" s="206"/>
      <c r="J46" s="207"/>
      <c r="K46" s="208"/>
      <c r="L46" s="209"/>
      <c r="M46" s="210"/>
      <c r="N46" s="205" t="str">
        <f>IF(N47="","",IF(N47-P47&gt;=1,"○",IF(N47-P47&lt;=-1,"●",IF(N47="","",IF(N47-P47=0,"△","")))))</f>
        <v/>
      </c>
      <c r="O46" s="206"/>
      <c r="P46" s="207"/>
      <c r="Q46" s="214">
        <f>COUNTIF($B46:$P46,"○")</f>
        <v>0</v>
      </c>
      <c r="R46" s="214">
        <f t="shared" ref="R46" si="20">COUNTIF($B46:$P46,"●")</f>
        <v>0</v>
      </c>
      <c r="S46" s="214">
        <f t="shared" ref="S46" si="21">COUNTIF($B46:$P46,"△")</f>
        <v>0</v>
      </c>
      <c r="T46" s="214">
        <f>IF(Z47="","",Z47)</f>
        <v>0</v>
      </c>
      <c r="U46" s="214">
        <f>IF(AA47="","",AA47)</f>
        <v>0</v>
      </c>
      <c r="V46" s="214">
        <f>+T46-U46</f>
        <v>0</v>
      </c>
      <c r="W46" s="214">
        <f>Q46*3+S46</f>
        <v>0</v>
      </c>
      <c r="X46" s="201" t="str">
        <f>+AB47</f>
        <v/>
      </c>
      <c r="Y46" s="29"/>
      <c r="Z46" s="26"/>
      <c r="AA46" s="26"/>
      <c r="AB46" s="26"/>
      <c r="AC46" s="26"/>
      <c r="AD46" s="26"/>
      <c r="AE46" s="26"/>
      <c r="AF46" s="26"/>
    </row>
    <row r="47" spans="1:32" ht="20.100000000000001" customHeight="1">
      <c r="B47" s="197" t="str">
        <f>K41</f>
        <v>きたぐりユナイテッドＦＣ</v>
      </c>
      <c r="C47" s="198"/>
      <c r="D47" s="199"/>
      <c r="E47" s="33" t="str">
        <f>IF(M43="","",M43)</f>
        <v/>
      </c>
      <c r="F47" s="31" t="str">
        <f>IF(E47="","","-")</f>
        <v/>
      </c>
      <c r="G47" s="34" t="str">
        <f>IF(K43="","",K43)</f>
        <v/>
      </c>
      <c r="H47" s="33" t="str">
        <f>IF(M45="","",+M45)</f>
        <v/>
      </c>
      <c r="I47" s="31" t="str">
        <f>IF(H47="","","-")</f>
        <v/>
      </c>
      <c r="J47" s="34" t="str">
        <f>IF(K45="","",+K45)</f>
        <v/>
      </c>
      <c r="K47" s="211"/>
      <c r="L47" s="212"/>
      <c r="M47" s="213"/>
      <c r="N47" s="30"/>
      <c r="O47" s="31" t="str">
        <f>IF(N47="","","-")</f>
        <v/>
      </c>
      <c r="P47" s="32"/>
      <c r="Q47" s="214"/>
      <c r="R47" s="214"/>
      <c r="S47" s="214"/>
      <c r="T47" s="214"/>
      <c r="U47" s="214"/>
      <c r="V47" s="214"/>
      <c r="W47" s="214"/>
      <c r="X47" s="201"/>
      <c r="Y47" s="29"/>
      <c r="Z47" s="26">
        <f>SUM(E47,H47,K47,N47)</f>
        <v>0</v>
      </c>
      <c r="AA47" s="26">
        <f>SUM(G47,J47,M47,P47)</f>
        <v>0</v>
      </c>
      <c r="AB47" s="26" t="str">
        <f>IF(AC47=0,"",RANK(AC47,AC43:AC49))</f>
        <v/>
      </c>
      <c r="AC47" s="26">
        <f>W46*10000+V46*100+T46</f>
        <v>0</v>
      </c>
      <c r="AD47" s="26"/>
      <c r="AE47" s="26"/>
      <c r="AF47" s="26"/>
    </row>
    <row r="48" spans="1:32" ht="20.100000000000001" customHeight="1">
      <c r="B48" s="202">
        <f>N40</f>
        <v>0</v>
      </c>
      <c r="C48" s="203"/>
      <c r="D48" s="204"/>
      <c r="E48" s="232" t="str">
        <f>IF(E49="","",IF(E49-G49&gt;=1,"○",IF(E49-G49&lt;=-1,"●",IF(E49="","",IF(E49-G49=0,"△","")))))</f>
        <v/>
      </c>
      <c r="F48" s="233"/>
      <c r="G48" s="234"/>
      <c r="H48" s="232" t="str">
        <f>IF(H49="","",IF(H49-J49&gt;=1,"○",IF(H49-J49&lt;=-1,"●",IF(H49="","",IF(H49-J49=0,"△","")))))</f>
        <v/>
      </c>
      <c r="I48" s="233"/>
      <c r="J48" s="234"/>
      <c r="K48" s="232" t="str">
        <f>IF(K49="","",IF(K49-M49&gt;=1,"○",IF(K49-M49&lt;=-1,"●",IF(K49="","",IF(K49-M49=0,"△","")))))</f>
        <v/>
      </c>
      <c r="L48" s="233"/>
      <c r="M48" s="234"/>
      <c r="N48" s="235"/>
      <c r="O48" s="236"/>
      <c r="P48" s="237"/>
      <c r="Q48" s="214">
        <f>COUNTIF($B48:$P48,"○")</f>
        <v>0</v>
      </c>
      <c r="R48" s="214">
        <f t="shared" ref="R48" si="22">COUNTIF($B48:$P48,"●")</f>
        <v>0</v>
      </c>
      <c r="S48" s="214">
        <f t="shared" ref="S48" si="23">COUNTIF($B48:$P48,"△")</f>
        <v>0</v>
      </c>
      <c r="T48" s="216">
        <f>IF(Z49="","",Z49)</f>
        <v>0</v>
      </c>
      <c r="U48" s="216">
        <f>IF(AA49="","",AA49)</f>
        <v>0</v>
      </c>
      <c r="V48" s="216">
        <f>+T48-U48</f>
        <v>0</v>
      </c>
      <c r="W48" s="216">
        <f>Q48*3+S48</f>
        <v>0</v>
      </c>
      <c r="X48" s="227" t="str">
        <f>+AB49</f>
        <v/>
      </c>
      <c r="Y48" s="29"/>
      <c r="Z48" s="26"/>
      <c r="AA48" s="26"/>
      <c r="AB48" s="26"/>
      <c r="AC48" s="26"/>
      <c r="AD48" s="26"/>
      <c r="AE48" s="26"/>
      <c r="AF48" s="26"/>
    </row>
    <row r="49" spans="2:32" ht="20.100000000000001" customHeight="1" thickBot="1">
      <c r="B49" s="229" t="str">
        <f>N41</f>
        <v>向台ＳＳＳ</v>
      </c>
      <c r="C49" s="230"/>
      <c r="D49" s="231"/>
      <c r="E49" s="35" t="str">
        <f>IF(P43="","",P43)</f>
        <v/>
      </c>
      <c r="F49" s="36" t="str">
        <f>IF(E49="","","-")</f>
        <v/>
      </c>
      <c r="G49" s="37" t="str">
        <f>IF(N43="","",N43)</f>
        <v/>
      </c>
      <c r="H49" s="35" t="str">
        <f>IF(P45="","",P45)</f>
        <v/>
      </c>
      <c r="I49" s="36" t="str">
        <f>IF(H49="","","-")</f>
        <v/>
      </c>
      <c r="J49" s="37" t="str">
        <f>IF(N45="","",N45)</f>
        <v/>
      </c>
      <c r="K49" s="35" t="str">
        <f>IF(P47="","",P47)</f>
        <v/>
      </c>
      <c r="L49" s="36" t="str">
        <f>IF(K49="","","-")</f>
        <v/>
      </c>
      <c r="M49" s="37" t="str">
        <f>IF(N47="","",N47)</f>
        <v/>
      </c>
      <c r="N49" s="238"/>
      <c r="O49" s="239"/>
      <c r="P49" s="240"/>
      <c r="Q49" s="226"/>
      <c r="R49" s="226"/>
      <c r="S49" s="226"/>
      <c r="T49" s="226"/>
      <c r="U49" s="226"/>
      <c r="V49" s="226"/>
      <c r="W49" s="226"/>
      <c r="X49" s="228"/>
      <c r="Y49" s="29"/>
      <c r="Z49" s="26">
        <f>SUM(E49,H49,K49,N49)</f>
        <v>0</v>
      </c>
      <c r="AA49" s="26">
        <f>SUM(G49,J49,M49,P49)</f>
        <v>0</v>
      </c>
      <c r="AB49" s="26" t="str">
        <f>IF(AC49=0,"",RANK(AC49,AC43:AC49))</f>
        <v/>
      </c>
      <c r="AC49" s="26">
        <f>W48*10000+V48*100+T48</f>
        <v>0</v>
      </c>
      <c r="AD49" s="26"/>
      <c r="AE49" s="26"/>
      <c r="AF49" s="26"/>
    </row>
    <row r="50" spans="2:32" ht="20.100000000000001" customHeight="1"/>
  </sheetData>
  <sheetProtection formatCells="0" formatColumns="0" formatRows="0" insertColumns="0" insertRows="0" insertHyperlinks="0" deleteColumns="0" deleteRows="0" sort="0" autoFilter="0" pivotTables="0"/>
  <mergeCells count="306">
    <mergeCell ref="V48:V49"/>
    <mergeCell ref="W48:W49"/>
    <mergeCell ref="X48:X49"/>
    <mergeCell ref="W46:W47"/>
    <mergeCell ref="X46:X47"/>
    <mergeCell ref="B47:D47"/>
    <mergeCell ref="B48:D48"/>
    <mergeCell ref="E48:G48"/>
    <mergeCell ref="H48:J48"/>
    <mergeCell ref="K48:M48"/>
    <mergeCell ref="N48:P49"/>
    <mergeCell ref="Q48:Q49"/>
    <mergeCell ref="R48:R49"/>
    <mergeCell ref="Q46:Q47"/>
    <mergeCell ref="R46:R47"/>
    <mergeCell ref="S46:S47"/>
    <mergeCell ref="T46:T47"/>
    <mergeCell ref="U46:U47"/>
    <mergeCell ref="V46:V47"/>
    <mergeCell ref="B46:D46"/>
    <mergeCell ref="E46:G46"/>
    <mergeCell ref="H46:J46"/>
    <mergeCell ref="K46:M47"/>
    <mergeCell ref="N46:P46"/>
    <mergeCell ref="S44:S45"/>
    <mergeCell ref="T44:T45"/>
    <mergeCell ref="U44:U45"/>
    <mergeCell ref="B49:D49"/>
    <mergeCell ref="S48:S49"/>
    <mergeCell ref="T48:T49"/>
    <mergeCell ref="U48:U49"/>
    <mergeCell ref="V44:V45"/>
    <mergeCell ref="W44:W45"/>
    <mergeCell ref="X44:X45"/>
    <mergeCell ref="W42:W43"/>
    <mergeCell ref="X42:X43"/>
    <mergeCell ref="B43:D43"/>
    <mergeCell ref="B44:D44"/>
    <mergeCell ref="E44:G44"/>
    <mergeCell ref="H44:J45"/>
    <mergeCell ref="K44:M44"/>
    <mergeCell ref="N44:P44"/>
    <mergeCell ref="Q44:Q45"/>
    <mergeCell ref="R44:R45"/>
    <mergeCell ref="Q42:Q43"/>
    <mergeCell ref="R42:R43"/>
    <mergeCell ref="S42:S43"/>
    <mergeCell ref="T42:T43"/>
    <mergeCell ref="U42:U43"/>
    <mergeCell ref="V42:V43"/>
    <mergeCell ref="B45:D45"/>
    <mergeCell ref="B42:D42"/>
    <mergeCell ref="E42:G43"/>
    <mergeCell ref="H42:J42"/>
    <mergeCell ref="K42:M42"/>
    <mergeCell ref="N42:P42"/>
    <mergeCell ref="R40:R41"/>
    <mergeCell ref="S40:S41"/>
    <mergeCell ref="T40:T41"/>
    <mergeCell ref="U40:U41"/>
    <mergeCell ref="B39:I39"/>
    <mergeCell ref="J39:R39"/>
    <mergeCell ref="S39:X39"/>
    <mergeCell ref="B40:D41"/>
    <mergeCell ref="E40:G40"/>
    <mergeCell ref="H40:J40"/>
    <mergeCell ref="K40:M40"/>
    <mergeCell ref="N40:P40"/>
    <mergeCell ref="Q40:Q41"/>
    <mergeCell ref="X40:X41"/>
    <mergeCell ref="E41:G41"/>
    <mergeCell ref="H41:J41"/>
    <mergeCell ref="K41:M41"/>
    <mergeCell ref="N41:P41"/>
    <mergeCell ref="V40:V41"/>
    <mergeCell ref="W40:W41"/>
    <mergeCell ref="X34:X35"/>
    <mergeCell ref="B35:D35"/>
    <mergeCell ref="B36:D36"/>
    <mergeCell ref="E36:G36"/>
    <mergeCell ref="H36:J36"/>
    <mergeCell ref="K36:M36"/>
    <mergeCell ref="N36:P37"/>
    <mergeCell ref="Q36:Q37"/>
    <mergeCell ref="R36:R37"/>
    <mergeCell ref="Q34:Q35"/>
    <mergeCell ref="R34:R35"/>
    <mergeCell ref="S34:S35"/>
    <mergeCell ref="T34:T35"/>
    <mergeCell ref="U34:U35"/>
    <mergeCell ref="V34:V35"/>
    <mergeCell ref="B37:D37"/>
    <mergeCell ref="S36:S37"/>
    <mergeCell ref="T36:T37"/>
    <mergeCell ref="U36:U37"/>
    <mergeCell ref="V36:V37"/>
    <mergeCell ref="W36:W37"/>
    <mergeCell ref="X36:X37"/>
    <mergeCell ref="B34:D34"/>
    <mergeCell ref="E34:G34"/>
    <mergeCell ref="H34:J34"/>
    <mergeCell ref="K34:M35"/>
    <mergeCell ref="N34:P34"/>
    <mergeCell ref="S32:S33"/>
    <mergeCell ref="T32:T33"/>
    <mergeCell ref="U32:U33"/>
    <mergeCell ref="W34:W35"/>
    <mergeCell ref="V32:V33"/>
    <mergeCell ref="W32:W33"/>
    <mergeCell ref="X32:X33"/>
    <mergeCell ref="W30:W31"/>
    <mergeCell ref="X30:X31"/>
    <mergeCell ref="B31:D31"/>
    <mergeCell ref="B32:D32"/>
    <mergeCell ref="E32:G32"/>
    <mergeCell ref="H32:J33"/>
    <mergeCell ref="K32:M32"/>
    <mergeCell ref="N32:P32"/>
    <mergeCell ref="Q32:Q33"/>
    <mergeCell ref="R32:R33"/>
    <mergeCell ref="Q30:Q31"/>
    <mergeCell ref="R30:R31"/>
    <mergeCell ref="S30:S31"/>
    <mergeCell ref="T30:T31"/>
    <mergeCell ref="U30:U31"/>
    <mergeCell ref="V30:V31"/>
    <mergeCell ref="B33:D33"/>
    <mergeCell ref="B30:D30"/>
    <mergeCell ref="E30:G31"/>
    <mergeCell ref="H30:J30"/>
    <mergeCell ref="K30:M30"/>
    <mergeCell ref="N30:P30"/>
    <mergeCell ref="R28:R29"/>
    <mergeCell ref="S28:S29"/>
    <mergeCell ref="T28:T29"/>
    <mergeCell ref="U28:U29"/>
    <mergeCell ref="B27:I27"/>
    <mergeCell ref="J27:R27"/>
    <mergeCell ref="S27:X27"/>
    <mergeCell ref="B28:D29"/>
    <mergeCell ref="E28:G28"/>
    <mergeCell ref="H28:J28"/>
    <mergeCell ref="K28:M28"/>
    <mergeCell ref="N28:P28"/>
    <mergeCell ref="Q28:Q29"/>
    <mergeCell ref="X28:X29"/>
    <mergeCell ref="E29:G29"/>
    <mergeCell ref="H29:J29"/>
    <mergeCell ref="K29:M29"/>
    <mergeCell ref="N29:P29"/>
    <mergeCell ref="V28:V29"/>
    <mergeCell ref="W28:W29"/>
    <mergeCell ref="W22:W23"/>
    <mergeCell ref="X22:X23"/>
    <mergeCell ref="B23:D23"/>
    <mergeCell ref="B24:D24"/>
    <mergeCell ref="E24:G24"/>
    <mergeCell ref="H24:J24"/>
    <mergeCell ref="K24:M24"/>
    <mergeCell ref="N24:P25"/>
    <mergeCell ref="Q24:Q25"/>
    <mergeCell ref="R24:R25"/>
    <mergeCell ref="Q22:Q23"/>
    <mergeCell ref="R22:R23"/>
    <mergeCell ref="S22:S23"/>
    <mergeCell ref="T22:T23"/>
    <mergeCell ref="U22:U23"/>
    <mergeCell ref="V22:V23"/>
    <mergeCell ref="B25:D25"/>
    <mergeCell ref="S24:S25"/>
    <mergeCell ref="T24:T25"/>
    <mergeCell ref="U24:U25"/>
    <mergeCell ref="V24:V25"/>
    <mergeCell ref="W24:W25"/>
    <mergeCell ref="X24:X25"/>
    <mergeCell ref="B21:D21"/>
    <mergeCell ref="B22:D22"/>
    <mergeCell ref="E22:G22"/>
    <mergeCell ref="H22:J22"/>
    <mergeCell ref="K22:M23"/>
    <mergeCell ref="N22:P22"/>
    <mergeCell ref="S20:S21"/>
    <mergeCell ref="T20:T21"/>
    <mergeCell ref="U20:U21"/>
    <mergeCell ref="B18:D18"/>
    <mergeCell ref="E18:G19"/>
    <mergeCell ref="H18:J18"/>
    <mergeCell ref="K18:M18"/>
    <mergeCell ref="N18:P18"/>
    <mergeCell ref="V20:V21"/>
    <mergeCell ref="W20:W21"/>
    <mergeCell ref="X20:X21"/>
    <mergeCell ref="W18:W19"/>
    <mergeCell ref="X18:X19"/>
    <mergeCell ref="B19:D19"/>
    <mergeCell ref="B20:D20"/>
    <mergeCell ref="E20:G20"/>
    <mergeCell ref="H20:J21"/>
    <mergeCell ref="K20:M20"/>
    <mergeCell ref="N20:P20"/>
    <mergeCell ref="Q20:Q21"/>
    <mergeCell ref="R20:R21"/>
    <mergeCell ref="Q18:Q19"/>
    <mergeCell ref="R18:R19"/>
    <mergeCell ref="S18:S19"/>
    <mergeCell ref="T18:T19"/>
    <mergeCell ref="U18:U19"/>
    <mergeCell ref="V18:V19"/>
    <mergeCell ref="S16:S17"/>
    <mergeCell ref="T16:T17"/>
    <mergeCell ref="U16:U17"/>
    <mergeCell ref="V16:V17"/>
    <mergeCell ref="W16:W17"/>
    <mergeCell ref="X16:X17"/>
    <mergeCell ref="B15:I15"/>
    <mergeCell ref="J15:R15"/>
    <mergeCell ref="S15:X15"/>
    <mergeCell ref="B16:D17"/>
    <mergeCell ref="E16:G16"/>
    <mergeCell ref="H16:J16"/>
    <mergeCell ref="K16:M16"/>
    <mergeCell ref="N16:P16"/>
    <mergeCell ref="Q16:Q17"/>
    <mergeCell ref="R16:R17"/>
    <mergeCell ref="E17:G17"/>
    <mergeCell ref="H17:J17"/>
    <mergeCell ref="K17:M17"/>
    <mergeCell ref="N17:P17"/>
    <mergeCell ref="T12:T13"/>
    <mergeCell ref="U12:U13"/>
    <mergeCell ref="V12:V13"/>
    <mergeCell ref="W12:W13"/>
    <mergeCell ref="X12:X13"/>
    <mergeCell ref="B13:D13"/>
    <mergeCell ref="X10:X11"/>
    <mergeCell ref="B11:D11"/>
    <mergeCell ref="B12:D12"/>
    <mergeCell ref="E12:G12"/>
    <mergeCell ref="H12:J12"/>
    <mergeCell ref="K12:M12"/>
    <mergeCell ref="N12:P13"/>
    <mergeCell ref="Q12:Q13"/>
    <mergeCell ref="R12:R13"/>
    <mergeCell ref="S12:S13"/>
    <mergeCell ref="R10:R11"/>
    <mergeCell ref="S10:S11"/>
    <mergeCell ref="T10:T11"/>
    <mergeCell ref="U10:U11"/>
    <mergeCell ref="V10:V11"/>
    <mergeCell ref="W10:W11"/>
    <mergeCell ref="B10:D10"/>
    <mergeCell ref="E10:G10"/>
    <mergeCell ref="H10:J10"/>
    <mergeCell ref="K10:M11"/>
    <mergeCell ref="N10:P10"/>
    <mergeCell ref="Q10:Q11"/>
    <mergeCell ref="T8:T9"/>
    <mergeCell ref="U8:U9"/>
    <mergeCell ref="V8:V9"/>
    <mergeCell ref="W8:W9"/>
    <mergeCell ref="X8:X9"/>
    <mergeCell ref="B9:D9"/>
    <mergeCell ref="X6:X7"/>
    <mergeCell ref="B7:D7"/>
    <mergeCell ref="B8:D8"/>
    <mergeCell ref="E8:G8"/>
    <mergeCell ref="H8:J9"/>
    <mergeCell ref="K8:M8"/>
    <mergeCell ref="N8:P8"/>
    <mergeCell ref="Q8:Q9"/>
    <mergeCell ref="R8:R9"/>
    <mergeCell ref="S8:S9"/>
    <mergeCell ref="R6:R7"/>
    <mergeCell ref="S6:S7"/>
    <mergeCell ref="T6:T7"/>
    <mergeCell ref="U6:U7"/>
    <mergeCell ref="V6:V7"/>
    <mergeCell ref="W6:W7"/>
    <mergeCell ref="B6:D6"/>
    <mergeCell ref="E6:G7"/>
    <mergeCell ref="H6:J6"/>
    <mergeCell ref="K6:M6"/>
    <mergeCell ref="N6:P6"/>
    <mergeCell ref="Q6:Q7"/>
    <mergeCell ref="H1:L1"/>
    <mergeCell ref="M1:O1"/>
    <mergeCell ref="B3:I3"/>
    <mergeCell ref="J3:R3"/>
    <mergeCell ref="S3:X3"/>
    <mergeCell ref="B4:D5"/>
    <mergeCell ref="E4:G4"/>
    <mergeCell ref="H4:J4"/>
    <mergeCell ref="K4:M4"/>
    <mergeCell ref="N4:P4"/>
    <mergeCell ref="W4:W5"/>
    <mergeCell ref="X4:X5"/>
    <mergeCell ref="E5:G5"/>
    <mergeCell ref="H5:J5"/>
    <mergeCell ref="K5:M5"/>
    <mergeCell ref="N5:P5"/>
    <mergeCell ref="Q4:Q5"/>
    <mergeCell ref="R4:R5"/>
    <mergeCell ref="S4:S5"/>
    <mergeCell ref="T4:T5"/>
    <mergeCell ref="U4:U5"/>
    <mergeCell ref="V4:V5"/>
  </mergeCells>
  <phoneticPr fontId="3"/>
  <conditionalFormatting sqref="B6:B14">
    <cfRule type="cellIs" dxfId="7" priority="7" operator="equal">
      <formula>#REF!</formula>
    </cfRule>
  </conditionalFormatting>
  <conditionalFormatting sqref="X6:Y14">
    <cfRule type="cellIs" dxfId="6" priority="8" operator="equal">
      <formula>#REF!</formula>
    </cfRule>
  </conditionalFormatting>
  <conditionalFormatting sqref="B18:B26">
    <cfRule type="cellIs" dxfId="5" priority="5" operator="equal">
      <formula>#REF!</formula>
    </cfRule>
  </conditionalFormatting>
  <conditionalFormatting sqref="X18:Y26">
    <cfRule type="cellIs" dxfId="4" priority="6" operator="equal">
      <formula>#REF!</formula>
    </cfRule>
  </conditionalFormatting>
  <conditionalFormatting sqref="B30:B38">
    <cfRule type="cellIs" dxfId="3" priority="3" operator="equal">
      <formula>#REF!</formula>
    </cfRule>
  </conditionalFormatting>
  <conditionalFormatting sqref="X30:Y38">
    <cfRule type="cellIs" dxfId="2" priority="4" operator="equal">
      <formula>#REF!</formula>
    </cfRule>
  </conditionalFormatting>
  <conditionalFormatting sqref="B42:B49">
    <cfRule type="cellIs" dxfId="1" priority="1" operator="equal">
      <formula>#REF!</formula>
    </cfRule>
  </conditionalFormatting>
  <conditionalFormatting sqref="X42:Y49">
    <cfRule type="cellIs" dxfId="0" priority="2" operator="equal">
      <formula>#REF!</formula>
    </cfRule>
  </conditionalFormatting>
  <dataValidations count="1">
    <dataValidation imeMode="off" allowBlank="1" showInputMessage="1" showErrorMessage="1" sqref="M49 J11 K8 E6 G13:H14 N8 N10 J13:K14 G9 G11 E8:E14 H10:H12 K12 M13:M14 H19:P19 J23 K20 E18 G25:H26 N20 N22 J25:K26 G21 G23 E20:E26 H22:H24 K24 M25:M26 H31:P31 J35 K32 E30 G37:H38 N32 N34 J37:K38 G33 G35 E32:E38 H34:H36 K36 M37:M38 H43:P43 J47 K44 E42 G49:H49 N44 N46 J49:K49 G45 G47 E44:E49 H46:H48 K48 H7:P7"/>
  </dataValidations>
  <pageMargins left="0.59055118110236227" right="0.19685039370078741" top="0.39370078740157483" bottom="0.19685039370078741" header="0.19685039370078741" footer="0.19685039370078741"/>
  <pageSetup paperSize="9" scale="8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A45"/>
  <sheetViews>
    <sheetView showGridLines="0" view="pageBreakPreview" topLeftCell="AM1" zoomScale="70" zoomScaleNormal="75" zoomScaleSheetLayoutView="100" workbookViewId="0">
      <selection activeCell="S35" sqref="S35"/>
    </sheetView>
  </sheetViews>
  <sheetFormatPr defaultRowHeight="13.5"/>
  <cols>
    <col min="1" max="1" width="2.75" style="18" hidden="1" customWidth="1"/>
    <col min="2" max="38" width="2.5" style="20" hidden="1" customWidth="1"/>
    <col min="39" max="39" width="2.75" style="20" customWidth="1"/>
    <col min="40" max="40" width="2.5" style="20" customWidth="1"/>
    <col min="41" max="53" width="2.5" style="42" customWidth="1"/>
    <col min="54" max="55" width="2.5" style="20" customWidth="1"/>
    <col min="56" max="68" width="2.5" style="42" customWidth="1"/>
    <col min="69" max="79" width="2.5" style="20" customWidth="1"/>
    <col min="80" max="146" width="3" style="20" customWidth="1"/>
    <col min="147" max="256" width="9" style="20"/>
    <col min="257" max="294" width="0" style="20" hidden="1" customWidth="1"/>
    <col min="295" max="295" width="2.75" style="20" customWidth="1"/>
    <col min="296" max="335" width="2.5" style="20" customWidth="1"/>
    <col min="336" max="402" width="3" style="20" customWidth="1"/>
    <col min="403" max="512" width="9" style="20"/>
    <col min="513" max="550" width="0" style="20" hidden="1" customWidth="1"/>
    <col min="551" max="551" width="2.75" style="20" customWidth="1"/>
    <col min="552" max="591" width="2.5" style="20" customWidth="1"/>
    <col min="592" max="658" width="3" style="20" customWidth="1"/>
    <col min="659" max="768" width="9" style="20"/>
    <col min="769" max="806" width="0" style="20" hidden="1" customWidth="1"/>
    <col min="807" max="807" width="2.75" style="20" customWidth="1"/>
    <col min="808" max="847" width="2.5" style="20" customWidth="1"/>
    <col min="848" max="914" width="3" style="20" customWidth="1"/>
    <col min="915" max="1024" width="9" style="20"/>
    <col min="1025" max="1062" width="0" style="20" hidden="1" customWidth="1"/>
    <col min="1063" max="1063" width="2.75" style="20" customWidth="1"/>
    <col min="1064" max="1103" width="2.5" style="20" customWidth="1"/>
    <col min="1104" max="1170" width="3" style="20" customWidth="1"/>
    <col min="1171" max="1280" width="9" style="20"/>
    <col min="1281" max="1318" width="0" style="20" hidden="1" customWidth="1"/>
    <col min="1319" max="1319" width="2.75" style="20" customWidth="1"/>
    <col min="1320" max="1359" width="2.5" style="20" customWidth="1"/>
    <col min="1360" max="1426" width="3" style="20" customWidth="1"/>
    <col min="1427" max="1536" width="9" style="20"/>
    <col min="1537" max="1574" width="0" style="20" hidden="1" customWidth="1"/>
    <col min="1575" max="1575" width="2.75" style="20" customWidth="1"/>
    <col min="1576" max="1615" width="2.5" style="20" customWidth="1"/>
    <col min="1616" max="1682" width="3" style="20" customWidth="1"/>
    <col min="1683" max="1792" width="9" style="20"/>
    <col min="1793" max="1830" width="0" style="20" hidden="1" customWidth="1"/>
    <col min="1831" max="1831" width="2.75" style="20" customWidth="1"/>
    <col min="1832" max="1871" width="2.5" style="20" customWidth="1"/>
    <col min="1872" max="1938" width="3" style="20" customWidth="1"/>
    <col min="1939" max="2048" width="9" style="20"/>
    <col min="2049" max="2086" width="0" style="20" hidden="1" customWidth="1"/>
    <col min="2087" max="2087" width="2.75" style="20" customWidth="1"/>
    <col min="2088" max="2127" width="2.5" style="20" customWidth="1"/>
    <col min="2128" max="2194" width="3" style="20" customWidth="1"/>
    <col min="2195" max="2304" width="9" style="20"/>
    <col min="2305" max="2342" width="0" style="20" hidden="1" customWidth="1"/>
    <col min="2343" max="2343" width="2.75" style="20" customWidth="1"/>
    <col min="2344" max="2383" width="2.5" style="20" customWidth="1"/>
    <col min="2384" max="2450" width="3" style="20" customWidth="1"/>
    <col min="2451" max="2560" width="9" style="20"/>
    <col min="2561" max="2598" width="0" style="20" hidden="1" customWidth="1"/>
    <col min="2599" max="2599" width="2.75" style="20" customWidth="1"/>
    <col min="2600" max="2639" width="2.5" style="20" customWidth="1"/>
    <col min="2640" max="2706" width="3" style="20" customWidth="1"/>
    <col min="2707" max="2816" width="9" style="20"/>
    <col min="2817" max="2854" width="0" style="20" hidden="1" customWidth="1"/>
    <col min="2855" max="2855" width="2.75" style="20" customWidth="1"/>
    <col min="2856" max="2895" width="2.5" style="20" customWidth="1"/>
    <col min="2896" max="2962" width="3" style="20" customWidth="1"/>
    <col min="2963" max="3072" width="9" style="20"/>
    <col min="3073" max="3110" width="0" style="20" hidden="1" customWidth="1"/>
    <col min="3111" max="3111" width="2.75" style="20" customWidth="1"/>
    <col min="3112" max="3151" width="2.5" style="20" customWidth="1"/>
    <col min="3152" max="3218" width="3" style="20" customWidth="1"/>
    <col min="3219" max="3328" width="9" style="20"/>
    <col min="3329" max="3366" width="0" style="20" hidden="1" customWidth="1"/>
    <col min="3367" max="3367" width="2.75" style="20" customWidth="1"/>
    <col min="3368" max="3407" width="2.5" style="20" customWidth="1"/>
    <col min="3408" max="3474" width="3" style="20" customWidth="1"/>
    <col min="3475" max="3584" width="9" style="20"/>
    <col min="3585" max="3622" width="0" style="20" hidden="1" customWidth="1"/>
    <col min="3623" max="3623" width="2.75" style="20" customWidth="1"/>
    <col min="3624" max="3663" width="2.5" style="20" customWidth="1"/>
    <col min="3664" max="3730" width="3" style="20" customWidth="1"/>
    <col min="3731" max="3840" width="9" style="20"/>
    <col min="3841" max="3878" width="0" style="20" hidden="1" customWidth="1"/>
    <col min="3879" max="3879" width="2.75" style="20" customWidth="1"/>
    <col min="3880" max="3919" width="2.5" style="20" customWidth="1"/>
    <col min="3920" max="3986" width="3" style="20" customWidth="1"/>
    <col min="3987" max="4096" width="9" style="20"/>
    <col min="4097" max="4134" width="0" style="20" hidden="1" customWidth="1"/>
    <col min="4135" max="4135" width="2.75" style="20" customWidth="1"/>
    <col min="4136" max="4175" width="2.5" style="20" customWidth="1"/>
    <col min="4176" max="4242" width="3" style="20" customWidth="1"/>
    <col min="4243" max="4352" width="9" style="20"/>
    <col min="4353" max="4390" width="0" style="20" hidden="1" customWidth="1"/>
    <col min="4391" max="4391" width="2.75" style="20" customWidth="1"/>
    <col min="4392" max="4431" width="2.5" style="20" customWidth="1"/>
    <col min="4432" max="4498" width="3" style="20" customWidth="1"/>
    <col min="4499" max="4608" width="9" style="20"/>
    <col min="4609" max="4646" width="0" style="20" hidden="1" customWidth="1"/>
    <col min="4647" max="4647" width="2.75" style="20" customWidth="1"/>
    <col min="4648" max="4687" width="2.5" style="20" customWidth="1"/>
    <col min="4688" max="4754" width="3" style="20" customWidth="1"/>
    <col min="4755" max="4864" width="9" style="20"/>
    <col min="4865" max="4902" width="0" style="20" hidden="1" customWidth="1"/>
    <col min="4903" max="4903" width="2.75" style="20" customWidth="1"/>
    <col min="4904" max="4943" width="2.5" style="20" customWidth="1"/>
    <col min="4944" max="5010" width="3" style="20" customWidth="1"/>
    <col min="5011" max="5120" width="9" style="20"/>
    <col min="5121" max="5158" width="0" style="20" hidden="1" customWidth="1"/>
    <col min="5159" max="5159" width="2.75" style="20" customWidth="1"/>
    <col min="5160" max="5199" width="2.5" style="20" customWidth="1"/>
    <col min="5200" max="5266" width="3" style="20" customWidth="1"/>
    <col min="5267" max="5376" width="9" style="20"/>
    <col min="5377" max="5414" width="0" style="20" hidden="1" customWidth="1"/>
    <col min="5415" max="5415" width="2.75" style="20" customWidth="1"/>
    <col min="5416" max="5455" width="2.5" style="20" customWidth="1"/>
    <col min="5456" max="5522" width="3" style="20" customWidth="1"/>
    <col min="5523" max="5632" width="9" style="20"/>
    <col min="5633" max="5670" width="0" style="20" hidden="1" customWidth="1"/>
    <col min="5671" max="5671" width="2.75" style="20" customWidth="1"/>
    <col min="5672" max="5711" width="2.5" style="20" customWidth="1"/>
    <col min="5712" max="5778" width="3" style="20" customWidth="1"/>
    <col min="5779" max="5888" width="9" style="20"/>
    <col min="5889" max="5926" width="0" style="20" hidden="1" customWidth="1"/>
    <col min="5927" max="5927" width="2.75" style="20" customWidth="1"/>
    <col min="5928" max="5967" width="2.5" style="20" customWidth="1"/>
    <col min="5968" max="6034" width="3" style="20" customWidth="1"/>
    <col min="6035" max="6144" width="9" style="20"/>
    <col min="6145" max="6182" width="0" style="20" hidden="1" customWidth="1"/>
    <col min="6183" max="6183" width="2.75" style="20" customWidth="1"/>
    <col min="6184" max="6223" width="2.5" style="20" customWidth="1"/>
    <col min="6224" max="6290" width="3" style="20" customWidth="1"/>
    <col min="6291" max="6400" width="9" style="20"/>
    <col min="6401" max="6438" width="0" style="20" hidden="1" customWidth="1"/>
    <col min="6439" max="6439" width="2.75" style="20" customWidth="1"/>
    <col min="6440" max="6479" width="2.5" style="20" customWidth="1"/>
    <col min="6480" max="6546" width="3" style="20" customWidth="1"/>
    <col min="6547" max="6656" width="9" style="20"/>
    <col min="6657" max="6694" width="0" style="20" hidden="1" customWidth="1"/>
    <col min="6695" max="6695" width="2.75" style="20" customWidth="1"/>
    <col min="6696" max="6735" width="2.5" style="20" customWidth="1"/>
    <col min="6736" max="6802" width="3" style="20" customWidth="1"/>
    <col min="6803" max="6912" width="9" style="20"/>
    <col min="6913" max="6950" width="0" style="20" hidden="1" customWidth="1"/>
    <col min="6951" max="6951" width="2.75" style="20" customWidth="1"/>
    <col min="6952" max="6991" width="2.5" style="20" customWidth="1"/>
    <col min="6992" max="7058" width="3" style="20" customWidth="1"/>
    <col min="7059" max="7168" width="9" style="20"/>
    <col min="7169" max="7206" width="0" style="20" hidden="1" customWidth="1"/>
    <col min="7207" max="7207" width="2.75" style="20" customWidth="1"/>
    <col min="7208" max="7247" width="2.5" style="20" customWidth="1"/>
    <col min="7248" max="7314" width="3" style="20" customWidth="1"/>
    <col min="7315" max="7424" width="9" style="20"/>
    <col min="7425" max="7462" width="0" style="20" hidden="1" customWidth="1"/>
    <col min="7463" max="7463" width="2.75" style="20" customWidth="1"/>
    <col min="7464" max="7503" width="2.5" style="20" customWidth="1"/>
    <col min="7504" max="7570" width="3" style="20" customWidth="1"/>
    <col min="7571" max="7680" width="9" style="20"/>
    <col min="7681" max="7718" width="0" style="20" hidden="1" customWidth="1"/>
    <col min="7719" max="7719" width="2.75" style="20" customWidth="1"/>
    <col min="7720" max="7759" width="2.5" style="20" customWidth="1"/>
    <col min="7760" max="7826" width="3" style="20" customWidth="1"/>
    <col min="7827" max="7936" width="9" style="20"/>
    <col min="7937" max="7974" width="0" style="20" hidden="1" customWidth="1"/>
    <col min="7975" max="7975" width="2.75" style="20" customWidth="1"/>
    <col min="7976" max="8015" width="2.5" style="20" customWidth="1"/>
    <col min="8016" max="8082" width="3" style="20" customWidth="1"/>
    <col min="8083" max="8192" width="9" style="20"/>
    <col min="8193" max="8230" width="0" style="20" hidden="1" customWidth="1"/>
    <col min="8231" max="8231" width="2.75" style="20" customWidth="1"/>
    <col min="8232" max="8271" width="2.5" style="20" customWidth="1"/>
    <col min="8272" max="8338" width="3" style="20" customWidth="1"/>
    <col min="8339" max="8448" width="9" style="20"/>
    <col min="8449" max="8486" width="0" style="20" hidden="1" customWidth="1"/>
    <col min="8487" max="8487" width="2.75" style="20" customWidth="1"/>
    <col min="8488" max="8527" width="2.5" style="20" customWidth="1"/>
    <col min="8528" max="8594" width="3" style="20" customWidth="1"/>
    <col min="8595" max="8704" width="9" style="20"/>
    <col min="8705" max="8742" width="0" style="20" hidden="1" customWidth="1"/>
    <col min="8743" max="8743" width="2.75" style="20" customWidth="1"/>
    <col min="8744" max="8783" width="2.5" style="20" customWidth="1"/>
    <col min="8784" max="8850" width="3" style="20" customWidth="1"/>
    <col min="8851" max="8960" width="9" style="20"/>
    <col min="8961" max="8998" width="0" style="20" hidden="1" customWidth="1"/>
    <col min="8999" max="8999" width="2.75" style="20" customWidth="1"/>
    <col min="9000" max="9039" width="2.5" style="20" customWidth="1"/>
    <col min="9040" max="9106" width="3" style="20" customWidth="1"/>
    <col min="9107" max="9216" width="9" style="20"/>
    <col min="9217" max="9254" width="0" style="20" hidden="1" customWidth="1"/>
    <col min="9255" max="9255" width="2.75" style="20" customWidth="1"/>
    <col min="9256" max="9295" width="2.5" style="20" customWidth="1"/>
    <col min="9296" max="9362" width="3" style="20" customWidth="1"/>
    <col min="9363" max="9472" width="9" style="20"/>
    <col min="9473" max="9510" width="0" style="20" hidden="1" customWidth="1"/>
    <col min="9511" max="9511" width="2.75" style="20" customWidth="1"/>
    <col min="9512" max="9551" width="2.5" style="20" customWidth="1"/>
    <col min="9552" max="9618" width="3" style="20" customWidth="1"/>
    <col min="9619" max="9728" width="9" style="20"/>
    <col min="9729" max="9766" width="0" style="20" hidden="1" customWidth="1"/>
    <col min="9767" max="9767" width="2.75" style="20" customWidth="1"/>
    <col min="9768" max="9807" width="2.5" style="20" customWidth="1"/>
    <col min="9808" max="9874" width="3" style="20" customWidth="1"/>
    <col min="9875" max="9984" width="9" style="20"/>
    <col min="9985" max="10022" width="0" style="20" hidden="1" customWidth="1"/>
    <col min="10023" max="10023" width="2.75" style="20" customWidth="1"/>
    <col min="10024" max="10063" width="2.5" style="20" customWidth="1"/>
    <col min="10064" max="10130" width="3" style="20" customWidth="1"/>
    <col min="10131" max="10240" width="9" style="20"/>
    <col min="10241" max="10278" width="0" style="20" hidden="1" customWidth="1"/>
    <col min="10279" max="10279" width="2.75" style="20" customWidth="1"/>
    <col min="10280" max="10319" width="2.5" style="20" customWidth="1"/>
    <col min="10320" max="10386" width="3" style="20" customWidth="1"/>
    <col min="10387" max="10496" width="9" style="20"/>
    <col min="10497" max="10534" width="0" style="20" hidden="1" customWidth="1"/>
    <col min="10535" max="10535" width="2.75" style="20" customWidth="1"/>
    <col min="10536" max="10575" width="2.5" style="20" customWidth="1"/>
    <col min="10576" max="10642" width="3" style="20" customWidth="1"/>
    <col min="10643" max="10752" width="9" style="20"/>
    <col min="10753" max="10790" width="0" style="20" hidden="1" customWidth="1"/>
    <col min="10791" max="10791" width="2.75" style="20" customWidth="1"/>
    <col min="10792" max="10831" width="2.5" style="20" customWidth="1"/>
    <col min="10832" max="10898" width="3" style="20" customWidth="1"/>
    <col min="10899" max="11008" width="9" style="20"/>
    <col min="11009" max="11046" width="0" style="20" hidden="1" customWidth="1"/>
    <col min="11047" max="11047" width="2.75" style="20" customWidth="1"/>
    <col min="11048" max="11087" width="2.5" style="20" customWidth="1"/>
    <col min="11088" max="11154" width="3" style="20" customWidth="1"/>
    <col min="11155" max="11264" width="9" style="20"/>
    <col min="11265" max="11302" width="0" style="20" hidden="1" customWidth="1"/>
    <col min="11303" max="11303" width="2.75" style="20" customWidth="1"/>
    <col min="11304" max="11343" width="2.5" style="20" customWidth="1"/>
    <col min="11344" max="11410" width="3" style="20" customWidth="1"/>
    <col min="11411" max="11520" width="9" style="20"/>
    <col min="11521" max="11558" width="0" style="20" hidden="1" customWidth="1"/>
    <col min="11559" max="11559" width="2.75" style="20" customWidth="1"/>
    <col min="11560" max="11599" width="2.5" style="20" customWidth="1"/>
    <col min="11600" max="11666" width="3" style="20" customWidth="1"/>
    <col min="11667" max="11776" width="9" style="20"/>
    <col min="11777" max="11814" width="0" style="20" hidden="1" customWidth="1"/>
    <col min="11815" max="11815" width="2.75" style="20" customWidth="1"/>
    <col min="11816" max="11855" width="2.5" style="20" customWidth="1"/>
    <col min="11856" max="11922" width="3" style="20" customWidth="1"/>
    <col min="11923" max="12032" width="9" style="20"/>
    <col min="12033" max="12070" width="0" style="20" hidden="1" customWidth="1"/>
    <col min="12071" max="12071" width="2.75" style="20" customWidth="1"/>
    <col min="12072" max="12111" width="2.5" style="20" customWidth="1"/>
    <col min="12112" max="12178" width="3" style="20" customWidth="1"/>
    <col min="12179" max="12288" width="9" style="20"/>
    <col min="12289" max="12326" width="0" style="20" hidden="1" customWidth="1"/>
    <col min="12327" max="12327" width="2.75" style="20" customWidth="1"/>
    <col min="12328" max="12367" width="2.5" style="20" customWidth="1"/>
    <col min="12368" max="12434" width="3" style="20" customWidth="1"/>
    <col min="12435" max="12544" width="9" style="20"/>
    <col min="12545" max="12582" width="0" style="20" hidden="1" customWidth="1"/>
    <col min="12583" max="12583" width="2.75" style="20" customWidth="1"/>
    <col min="12584" max="12623" width="2.5" style="20" customWidth="1"/>
    <col min="12624" max="12690" width="3" style="20" customWidth="1"/>
    <col min="12691" max="12800" width="9" style="20"/>
    <col min="12801" max="12838" width="0" style="20" hidden="1" customWidth="1"/>
    <col min="12839" max="12839" width="2.75" style="20" customWidth="1"/>
    <col min="12840" max="12879" width="2.5" style="20" customWidth="1"/>
    <col min="12880" max="12946" width="3" style="20" customWidth="1"/>
    <col min="12947" max="13056" width="9" style="20"/>
    <col min="13057" max="13094" width="0" style="20" hidden="1" customWidth="1"/>
    <col min="13095" max="13095" width="2.75" style="20" customWidth="1"/>
    <col min="13096" max="13135" width="2.5" style="20" customWidth="1"/>
    <col min="13136" max="13202" width="3" style="20" customWidth="1"/>
    <col min="13203" max="13312" width="9" style="20"/>
    <col min="13313" max="13350" width="0" style="20" hidden="1" customWidth="1"/>
    <col min="13351" max="13351" width="2.75" style="20" customWidth="1"/>
    <col min="13352" max="13391" width="2.5" style="20" customWidth="1"/>
    <col min="13392" max="13458" width="3" style="20" customWidth="1"/>
    <col min="13459" max="13568" width="9" style="20"/>
    <col min="13569" max="13606" width="0" style="20" hidden="1" customWidth="1"/>
    <col min="13607" max="13607" width="2.75" style="20" customWidth="1"/>
    <col min="13608" max="13647" width="2.5" style="20" customWidth="1"/>
    <col min="13648" max="13714" width="3" style="20" customWidth="1"/>
    <col min="13715" max="13824" width="9" style="20"/>
    <col min="13825" max="13862" width="0" style="20" hidden="1" customWidth="1"/>
    <col min="13863" max="13863" width="2.75" style="20" customWidth="1"/>
    <col min="13864" max="13903" width="2.5" style="20" customWidth="1"/>
    <col min="13904" max="13970" width="3" style="20" customWidth="1"/>
    <col min="13971" max="14080" width="9" style="20"/>
    <col min="14081" max="14118" width="0" style="20" hidden="1" customWidth="1"/>
    <col min="14119" max="14119" width="2.75" style="20" customWidth="1"/>
    <col min="14120" max="14159" width="2.5" style="20" customWidth="1"/>
    <col min="14160" max="14226" width="3" style="20" customWidth="1"/>
    <col min="14227" max="14336" width="9" style="20"/>
    <col min="14337" max="14374" width="0" style="20" hidden="1" customWidth="1"/>
    <col min="14375" max="14375" width="2.75" style="20" customWidth="1"/>
    <col min="14376" max="14415" width="2.5" style="20" customWidth="1"/>
    <col min="14416" max="14482" width="3" style="20" customWidth="1"/>
    <col min="14483" max="14592" width="9" style="20"/>
    <col min="14593" max="14630" width="0" style="20" hidden="1" customWidth="1"/>
    <col min="14631" max="14631" width="2.75" style="20" customWidth="1"/>
    <col min="14632" max="14671" width="2.5" style="20" customWidth="1"/>
    <col min="14672" max="14738" width="3" style="20" customWidth="1"/>
    <col min="14739" max="14848" width="9" style="20"/>
    <col min="14849" max="14886" width="0" style="20" hidden="1" customWidth="1"/>
    <col min="14887" max="14887" width="2.75" style="20" customWidth="1"/>
    <col min="14888" max="14927" width="2.5" style="20" customWidth="1"/>
    <col min="14928" max="14994" width="3" style="20" customWidth="1"/>
    <col min="14995" max="15104" width="9" style="20"/>
    <col min="15105" max="15142" width="0" style="20" hidden="1" customWidth="1"/>
    <col min="15143" max="15143" width="2.75" style="20" customWidth="1"/>
    <col min="15144" max="15183" width="2.5" style="20" customWidth="1"/>
    <col min="15184" max="15250" width="3" style="20" customWidth="1"/>
    <col min="15251" max="15360" width="9" style="20"/>
    <col min="15361" max="15398" width="0" style="20" hidden="1" customWidth="1"/>
    <col min="15399" max="15399" width="2.75" style="20" customWidth="1"/>
    <col min="15400" max="15439" width="2.5" style="20" customWidth="1"/>
    <col min="15440" max="15506" width="3" style="20" customWidth="1"/>
    <col min="15507" max="15616" width="9" style="20"/>
    <col min="15617" max="15654" width="0" style="20" hidden="1" customWidth="1"/>
    <col min="15655" max="15655" width="2.75" style="20" customWidth="1"/>
    <col min="15656" max="15695" width="2.5" style="20" customWidth="1"/>
    <col min="15696" max="15762" width="3" style="20" customWidth="1"/>
    <col min="15763" max="15872" width="9" style="20"/>
    <col min="15873" max="15910" width="0" style="20" hidden="1" customWidth="1"/>
    <col min="15911" max="15911" width="2.75" style="20" customWidth="1"/>
    <col min="15912" max="15951" width="2.5" style="20" customWidth="1"/>
    <col min="15952" max="16018" width="3" style="20" customWidth="1"/>
    <col min="16019" max="16128" width="9" style="20"/>
    <col min="16129" max="16166" width="0" style="20" hidden="1" customWidth="1"/>
    <col min="16167" max="16167" width="2.75" style="20" customWidth="1"/>
    <col min="16168" max="16207" width="2.5" style="20" customWidth="1"/>
    <col min="16208" max="16274" width="3" style="20" customWidth="1"/>
    <col min="16275" max="16384" width="9" style="20"/>
  </cols>
  <sheetData>
    <row r="1" spans="1:79" ht="17.25">
      <c r="B1" s="19" t="s">
        <v>230</v>
      </c>
      <c r="H1" s="177">
        <f>[1]予選①!H1</f>
        <v>42357</v>
      </c>
      <c r="I1" s="177"/>
      <c r="J1" s="177"/>
      <c r="K1" s="177"/>
      <c r="L1" s="177"/>
      <c r="M1" s="178" t="str">
        <f>TEXT(H1,"aaa")</f>
        <v>土</v>
      </c>
      <c r="N1" s="178"/>
      <c r="O1" s="178"/>
      <c r="R1" s="19" t="s">
        <v>231</v>
      </c>
      <c r="AN1" s="19" t="s">
        <v>230</v>
      </c>
      <c r="AT1" s="177">
        <f>組合せ予選①!H1</f>
        <v>43085</v>
      </c>
      <c r="AU1" s="177"/>
      <c r="AV1" s="177"/>
      <c r="AW1" s="177"/>
      <c r="AX1" s="177"/>
      <c r="AY1" s="178" t="str">
        <f>TEXT(AT1,"aaa")</f>
        <v>土</v>
      </c>
      <c r="AZ1" s="178"/>
      <c r="BA1" s="178"/>
      <c r="BD1" s="19" t="s">
        <v>231</v>
      </c>
      <c r="BE1" s="20"/>
      <c r="BF1" s="20"/>
      <c r="BG1" s="20"/>
      <c r="BH1" s="20"/>
      <c r="BI1" s="20"/>
    </row>
    <row r="2" spans="1:79" ht="17.25">
      <c r="B2" s="19"/>
      <c r="H2" s="43"/>
      <c r="I2" s="43"/>
      <c r="J2" s="43"/>
      <c r="K2" s="43"/>
      <c r="L2" s="43"/>
      <c r="M2" s="44"/>
      <c r="N2" s="44"/>
      <c r="O2" s="44"/>
      <c r="R2" s="19"/>
    </row>
    <row r="4" spans="1:79" ht="18" thickBot="1">
      <c r="B4" s="243" t="str">
        <f>[1]予選①!B3</f>
        <v>予選 Ａブロック</v>
      </c>
      <c r="C4" s="243"/>
      <c r="D4" s="243"/>
      <c r="E4" s="243"/>
      <c r="F4" s="243"/>
      <c r="G4" s="243"/>
      <c r="H4" s="243"/>
      <c r="I4" s="243"/>
      <c r="J4" s="244" t="str">
        <f>[1]予選①!J3</f>
        <v>神栖総合公園サッカー場</v>
      </c>
      <c r="K4" s="244"/>
      <c r="L4" s="244"/>
      <c r="M4" s="244"/>
      <c r="N4" s="244"/>
      <c r="O4" s="244"/>
      <c r="P4" s="244"/>
      <c r="Q4" s="244"/>
      <c r="R4" s="244"/>
      <c r="S4" s="245" t="str">
        <f>[1]予選①!S3</f>
        <v>①・②コート</v>
      </c>
      <c r="T4" s="245"/>
      <c r="U4" s="245"/>
      <c r="V4" s="245"/>
      <c r="W4" s="245"/>
      <c r="AN4" s="19" t="s">
        <v>307</v>
      </c>
      <c r="AY4" s="19" t="s">
        <v>308</v>
      </c>
    </row>
    <row r="5" spans="1:79" ht="18.75" customHeight="1" thickBot="1">
      <c r="B5" s="267" t="s">
        <v>309</v>
      </c>
      <c r="C5" s="268"/>
      <c r="D5" s="268"/>
      <c r="E5" s="269"/>
      <c r="F5" s="267" t="s">
        <v>310</v>
      </c>
      <c r="G5" s="268"/>
      <c r="H5" s="268"/>
      <c r="I5" s="268"/>
      <c r="J5" s="268"/>
      <c r="K5" s="268"/>
      <c r="L5" s="269"/>
      <c r="M5" s="270" t="s">
        <v>311</v>
      </c>
      <c r="N5" s="271"/>
      <c r="O5" s="271"/>
      <c r="P5" s="271"/>
      <c r="Q5" s="271"/>
      <c r="R5" s="271"/>
      <c r="S5" s="271"/>
      <c r="T5" s="271"/>
      <c r="U5" s="271"/>
      <c r="V5" s="271"/>
      <c r="W5" s="271"/>
      <c r="X5" s="271"/>
      <c r="Y5" s="271"/>
      <c r="Z5" s="271"/>
      <c r="AA5" s="272"/>
      <c r="AB5" s="273" t="s">
        <v>312</v>
      </c>
      <c r="AC5" s="273"/>
      <c r="AD5" s="273"/>
      <c r="AE5" s="273"/>
      <c r="AF5" s="273"/>
      <c r="AG5" s="273"/>
      <c r="AH5" s="273"/>
      <c r="AI5" s="273"/>
      <c r="AJ5" s="273"/>
      <c r="AK5" s="273"/>
      <c r="AL5" s="273"/>
      <c r="AN5" s="267" t="s">
        <v>309</v>
      </c>
      <c r="AO5" s="268"/>
      <c r="AP5" s="268"/>
      <c r="AQ5" s="269"/>
      <c r="AR5" s="267" t="s">
        <v>310</v>
      </c>
      <c r="AS5" s="268"/>
      <c r="AT5" s="268"/>
      <c r="AU5" s="268"/>
      <c r="AV5" s="268"/>
      <c r="AW5" s="268"/>
      <c r="AX5" s="269"/>
      <c r="AY5" s="255" t="s">
        <v>311</v>
      </c>
      <c r="AZ5" s="255"/>
      <c r="BA5" s="255"/>
      <c r="BB5" s="255"/>
      <c r="BC5" s="255"/>
      <c r="BD5" s="255"/>
      <c r="BE5" s="255"/>
      <c r="BF5" s="255"/>
      <c r="BG5" s="255"/>
      <c r="BH5" s="255"/>
      <c r="BI5" s="255"/>
      <c r="BJ5" s="255"/>
      <c r="BK5" s="255"/>
      <c r="BL5" s="255"/>
      <c r="BM5" s="255"/>
      <c r="BN5" s="255"/>
      <c r="BO5" s="256" t="s">
        <v>312</v>
      </c>
      <c r="BP5" s="256"/>
      <c r="BQ5" s="256"/>
      <c r="BR5" s="256"/>
      <c r="BS5" s="256"/>
      <c r="BT5" s="256"/>
      <c r="BU5" s="256"/>
      <c r="BV5" s="256"/>
      <c r="BW5" s="256"/>
      <c r="BX5" s="256"/>
      <c r="BY5" s="256"/>
      <c r="BZ5" s="256"/>
      <c r="CA5" s="256"/>
    </row>
    <row r="6" spans="1:79" ht="18.75" customHeight="1">
      <c r="B6" s="45"/>
      <c r="C6" s="257">
        <v>1</v>
      </c>
      <c r="D6" s="257"/>
      <c r="E6" s="46"/>
      <c r="F6" s="258">
        <v>0.41666666666666669</v>
      </c>
      <c r="G6" s="259"/>
      <c r="H6" s="259"/>
      <c r="I6" s="47" t="s">
        <v>313</v>
      </c>
      <c r="J6" s="260">
        <f>F6+TIME(0,35,0)</f>
        <v>0.44097222222222227</v>
      </c>
      <c r="K6" s="260"/>
      <c r="L6" s="261"/>
      <c r="M6" s="47"/>
      <c r="N6" s="262" t="str">
        <f>[1]予選①!B7</f>
        <v>FC波崎</v>
      </c>
      <c r="O6" s="262"/>
      <c r="P6" s="262"/>
      <c r="Q6" s="262"/>
      <c r="R6" s="262"/>
      <c r="S6" s="48"/>
      <c r="T6" s="48" t="s">
        <v>314</v>
      </c>
      <c r="U6" s="48"/>
      <c r="V6" s="263" t="str">
        <f>[1]予選①!B9</f>
        <v>平井SSS</v>
      </c>
      <c r="W6" s="263"/>
      <c r="X6" s="263"/>
      <c r="Y6" s="263"/>
      <c r="Z6" s="263"/>
      <c r="AA6" s="49"/>
      <c r="AB6" s="264" t="str">
        <f>[1]予選①!B23</f>
        <v>中根FC</v>
      </c>
      <c r="AC6" s="264"/>
      <c r="AD6" s="264"/>
      <c r="AE6" s="264"/>
      <c r="AF6" s="264"/>
      <c r="AG6" s="48" t="s">
        <v>315</v>
      </c>
      <c r="AH6" s="265" t="str">
        <f>[1]予選①!B25</f>
        <v>勿来SCS</v>
      </c>
      <c r="AI6" s="265"/>
      <c r="AJ6" s="265"/>
      <c r="AK6" s="265"/>
      <c r="AL6" s="265"/>
      <c r="AN6" s="50"/>
      <c r="AO6" s="266">
        <v>1</v>
      </c>
      <c r="AP6" s="266"/>
      <c r="AQ6" s="51"/>
      <c r="AR6" s="246">
        <v>0.41666666666666669</v>
      </c>
      <c r="AS6" s="247"/>
      <c r="AT6" s="247"/>
      <c r="AU6" s="52" t="s">
        <v>313</v>
      </c>
      <c r="AV6" s="248">
        <f>AR6+TIME(0,35,0)</f>
        <v>0.44097222222222227</v>
      </c>
      <c r="AW6" s="248"/>
      <c r="AX6" s="249"/>
      <c r="AY6" s="53"/>
      <c r="AZ6" s="250" t="str">
        <f>組合せ予選①!B7</f>
        <v>土合ＦＣ</v>
      </c>
      <c r="BA6" s="250"/>
      <c r="BB6" s="250"/>
      <c r="BC6" s="250"/>
      <c r="BD6" s="250"/>
      <c r="BE6" s="250"/>
      <c r="BF6" s="54" t="s">
        <v>316</v>
      </c>
      <c r="BG6" s="54"/>
      <c r="BH6" s="251" t="str">
        <f>組合せ予選①!B9</f>
        <v>小見川ＪＦＣ</v>
      </c>
      <c r="BI6" s="251"/>
      <c r="BJ6" s="251"/>
      <c r="BK6" s="251"/>
      <c r="BL6" s="251"/>
      <c r="BM6" s="251"/>
      <c r="BN6" s="55"/>
      <c r="BO6" s="252" t="str">
        <f>AZ7</f>
        <v>ＦＣドルフィン大洋</v>
      </c>
      <c r="BP6" s="252"/>
      <c r="BQ6" s="252"/>
      <c r="BR6" s="252"/>
      <c r="BS6" s="252"/>
      <c r="BT6" s="253"/>
      <c r="BU6" s="54" t="s">
        <v>317</v>
      </c>
      <c r="BV6" s="254" t="str">
        <f>BH7</f>
        <v>ＦＣ．ＢｅＶｅ</v>
      </c>
      <c r="BW6" s="252"/>
      <c r="BX6" s="252"/>
      <c r="BY6" s="252"/>
      <c r="BZ6" s="252"/>
      <c r="CA6" s="252"/>
    </row>
    <row r="7" spans="1:79" ht="18.75" customHeight="1">
      <c r="B7" s="56"/>
      <c r="C7" s="277">
        <v>2</v>
      </c>
      <c r="D7" s="277"/>
      <c r="E7" s="57"/>
      <c r="F7" s="278">
        <v>0.44791666666666669</v>
      </c>
      <c r="G7" s="279"/>
      <c r="H7" s="279"/>
      <c r="I7" s="58" t="s">
        <v>313</v>
      </c>
      <c r="J7" s="280">
        <f>F7+TIME(0,35,0)</f>
        <v>0.47222222222222227</v>
      </c>
      <c r="K7" s="280"/>
      <c r="L7" s="281"/>
      <c r="M7" s="59"/>
      <c r="N7" s="282" t="str">
        <f>[1]予選①!B11</f>
        <v>とりで倶楽部</v>
      </c>
      <c r="O7" s="282"/>
      <c r="P7" s="282"/>
      <c r="Q7" s="282"/>
      <c r="R7" s="282"/>
      <c r="S7" s="60"/>
      <c r="T7" s="61" t="s">
        <v>314</v>
      </c>
      <c r="U7" s="60"/>
      <c r="V7" s="283" t="str">
        <f>[1]予選①!B13</f>
        <v>勿来SCSﾌﾞﾙｰ</v>
      </c>
      <c r="W7" s="283"/>
      <c r="X7" s="283"/>
      <c r="Y7" s="283"/>
      <c r="Z7" s="283"/>
      <c r="AA7" s="62"/>
      <c r="AB7" s="284" t="str">
        <f>[1]予選①!B19</f>
        <v>ﾌｫﾙｻ若松FC</v>
      </c>
      <c r="AC7" s="284"/>
      <c r="AD7" s="284"/>
      <c r="AE7" s="284"/>
      <c r="AF7" s="284"/>
      <c r="AG7" s="61" t="s">
        <v>315</v>
      </c>
      <c r="AH7" s="285" t="str">
        <f>[1]予選①!B21</f>
        <v>FCあさひ</v>
      </c>
      <c r="AI7" s="285"/>
      <c r="AJ7" s="285"/>
      <c r="AK7" s="285"/>
      <c r="AL7" s="285"/>
      <c r="AN7" s="63"/>
      <c r="AO7" s="286">
        <v>2</v>
      </c>
      <c r="AP7" s="286"/>
      <c r="AQ7" s="64"/>
      <c r="AR7" s="287">
        <v>0.44791666666666669</v>
      </c>
      <c r="AS7" s="288"/>
      <c r="AT7" s="288"/>
      <c r="AU7" s="65" t="s">
        <v>313</v>
      </c>
      <c r="AV7" s="289">
        <f>AR7+TIME(0,35,0)</f>
        <v>0.47222222222222227</v>
      </c>
      <c r="AW7" s="289"/>
      <c r="AX7" s="290"/>
      <c r="AY7" s="66"/>
      <c r="AZ7" s="291" t="str">
        <f>組合せ予選①!B23</f>
        <v>ＦＣドルフィン大洋</v>
      </c>
      <c r="BA7" s="291"/>
      <c r="BB7" s="291"/>
      <c r="BC7" s="291"/>
      <c r="BD7" s="291"/>
      <c r="BE7" s="291"/>
      <c r="BF7" s="67" t="s">
        <v>316</v>
      </c>
      <c r="BG7" s="67"/>
      <c r="BH7" s="292" t="str">
        <f>組合せ予選①!B25</f>
        <v>ＦＣ．ＢｅＶｅ</v>
      </c>
      <c r="BI7" s="292"/>
      <c r="BJ7" s="292"/>
      <c r="BK7" s="292"/>
      <c r="BL7" s="292"/>
      <c r="BM7" s="292"/>
      <c r="BN7" s="68"/>
      <c r="BO7" s="274" t="str">
        <f>AZ6</f>
        <v>土合ＦＣ</v>
      </c>
      <c r="BP7" s="274"/>
      <c r="BQ7" s="274"/>
      <c r="BR7" s="274"/>
      <c r="BS7" s="274"/>
      <c r="BT7" s="275"/>
      <c r="BU7" s="67" t="s">
        <v>317</v>
      </c>
      <c r="BV7" s="276" t="str">
        <f>BH6</f>
        <v>小見川ＪＦＣ</v>
      </c>
      <c r="BW7" s="274"/>
      <c r="BX7" s="274"/>
      <c r="BY7" s="274"/>
      <c r="BZ7" s="274"/>
      <c r="CA7" s="274"/>
    </row>
    <row r="8" spans="1:79" ht="18.75" customHeight="1">
      <c r="A8" s="69"/>
      <c r="B8" s="56"/>
      <c r="C8" s="277">
        <v>3</v>
      </c>
      <c r="D8" s="277"/>
      <c r="E8" s="57"/>
      <c r="F8" s="278">
        <v>0.4826388888888889</v>
      </c>
      <c r="G8" s="279"/>
      <c r="H8" s="279"/>
      <c r="I8" s="58" t="s">
        <v>313</v>
      </c>
      <c r="J8" s="280">
        <f>F8+TIME(0,35,0)</f>
        <v>0.50694444444444442</v>
      </c>
      <c r="K8" s="280"/>
      <c r="L8" s="281"/>
      <c r="M8" s="59"/>
      <c r="N8" s="282" t="str">
        <f>[1]予選①!B7</f>
        <v>FC波崎</v>
      </c>
      <c r="O8" s="282"/>
      <c r="P8" s="282"/>
      <c r="Q8" s="282"/>
      <c r="R8" s="282"/>
      <c r="S8" s="61"/>
      <c r="T8" s="61" t="s">
        <v>314</v>
      </c>
      <c r="U8" s="61"/>
      <c r="V8" s="283" t="str">
        <f>[1]予選①!B13</f>
        <v>勿来SCSﾌﾞﾙｰ</v>
      </c>
      <c r="W8" s="283"/>
      <c r="X8" s="283"/>
      <c r="Y8" s="283"/>
      <c r="Z8" s="283"/>
      <c r="AA8" s="62"/>
      <c r="AB8" s="284" t="str">
        <f>[1]予選①!B23</f>
        <v>中根FC</v>
      </c>
      <c r="AC8" s="284"/>
      <c r="AD8" s="284"/>
      <c r="AE8" s="284"/>
      <c r="AF8" s="284"/>
      <c r="AG8" s="61" t="s">
        <v>315</v>
      </c>
      <c r="AH8" s="285" t="str">
        <f>[1]予選①!B21</f>
        <v>FCあさひ</v>
      </c>
      <c r="AI8" s="285"/>
      <c r="AJ8" s="285"/>
      <c r="AK8" s="285"/>
      <c r="AL8" s="285"/>
      <c r="AN8" s="63"/>
      <c r="AO8" s="286">
        <v>3</v>
      </c>
      <c r="AP8" s="286"/>
      <c r="AQ8" s="64"/>
      <c r="AR8" s="287">
        <v>0.47916666666666669</v>
      </c>
      <c r="AS8" s="288"/>
      <c r="AT8" s="288"/>
      <c r="AU8" s="65" t="s">
        <v>313</v>
      </c>
      <c r="AV8" s="289">
        <f>AR8+TIME(0,35,0)</f>
        <v>0.50347222222222221</v>
      </c>
      <c r="AW8" s="289"/>
      <c r="AX8" s="290"/>
      <c r="AY8" s="66"/>
      <c r="AZ8" s="291" t="str">
        <f>組合せ予選①!B7</f>
        <v>土合ＦＣ</v>
      </c>
      <c r="BA8" s="291"/>
      <c r="BB8" s="291"/>
      <c r="BC8" s="291"/>
      <c r="BD8" s="291"/>
      <c r="BE8" s="291"/>
      <c r="BF8" s="67" t="s">
        <v>318</v>
      </c>
      <c r="BG8" s="67"/>
      <c r="BH8" s="292" t="str">
        <f>組合せ予選①!B13</f>
        <v>ＦＣ日立</v>
      </c>
      <c r="BI8" s="292"/>
      <c r="BJ8" s="292"/>
      <c r="BK8" s="292"/>
      <c r="BL8" s="292"/>
      <c r="BM8" s="292"/>
      <c r="BN8" s="68"/>
      <c r="BO8" s="274" t="str">
        <f>AZ10</f>
        <v>ＦＣ北浦</v>
      </c>
      <c r="BP8" s="274"/>
      <c r="BQ8" s="274"/>
      <c r="BR8" s="274"/>
      <c r="BS8" s="274"/>
      <c r="BT8" s="275"/>
      <c r="BU8" s="67" t="s">
        <v>317</v>
      </c>
      <c r="BV8" s="276" t="str">
        <f>BH10</f>
        <v>ＦＣドルフィン大洋</v>
      </c>
      <c r="BW8" s="274"/>
      <c r="BX8" s="274"/>
      <c r="BY8" s="274"/>
      <c r="BZ8" s="274"/>
      <c r="CA8" s="274"/>
    </row>
    <row r="9" spans="1:79" ht="18.75" customHeight="1">
      <c r="A9" s="69"/>
      <c r="B9" s="56"/>
      <c r="C9" s="277"/>
      <c r="D9" s="277"/>
      <c r="E9" s="57"/>
      <c r="F9" s="293" t="s">
        <v>319</v>
      </c>
      <c r="G9" s="277"/>
      <c r="H9" s="277"/>
      <c r="I9" s="277"/>
      <c r="J9" s="277"/>
      <c r="K9" s="277"/>
      <c r="L9" s="294"/>
      <c r="M9" s="70"/>
      <c r="N9" s="282"/>
      <c r="O9" s="282"/>
      <c r="P9" s="282"/>
      <c r="Q9" s="282"/>
      <c r="R9" s="282"/>
      <c r="S9" s="61"/>
      <c r="T9" s="61"/>
      <c r="U9" s="61"/>
      <c r="V9" s="283"/>
      <c r="W9" s="283"/>
      <c r="X9" s="283"/>
      <c r="Y9" s="283"/>
      <c r="Z9" s="283"/>
      <c r="AA9" s="62"/>
      <c r="AB9" s="284"/>
      <c r="AC9" s="284"/>
      <c r="AD9" s="284"/>
      <c r="AE9" s="284"/>
      <c r="AF9" s="284"/>
      <c r="AG9" s="61"/>
      <c r="AH9" s="285"/>
      <c r="AI9" s="285"/>
      <c r="AJ9" s="285"/>
      <c r="AK9" s="285"/>
      <c r="AL9" s="285"/>
      <c r="AN9" s="63"/>
      <c r="AO9" s="286"/>
      <c r="AP9" s="286"/>
      <c r="AQ9" s="64"/>
      <c r="AR9" s="295" t="s">
        <v>319</v>
      </c>
      <c r="AS9" s="286"/>
      <c r="AT9" s="286"/>
      <c r="AU9" s="286"/>
      <c r="AV9" s="286"/>
      <c r="AW9" s="286"/>
      <c r="AX9" s="296"/>
      <c r="AY9" s="66"/>
      <c r="AZ9" s="291"/>
      <c r="BA9" s="291"/>
      <c r="BB9" s="291"/>
      <c r="BC9" s="291"/>
      <c r="BD9" s="291"/>
      <c r="BE9" s="291"/>
      <c r="BF9" s="67"/>
      <c r="BG9" s="67"/>
      <c r="BH9" s="292"/>
      <c r="BI9" s="292"/>
      <c r="BJ9" s="292"/>
      <c r="BK9" s="292"/>
      <c r="BL9" s="292"/>
      <c r="BM9" s="292"/>
      <c r="BN9" s="68"/>
      <c r="BO9" s="274"/>
      <c r="BP9" s="274"/>
      <c r="BQ9" s="274"/>
      <c r="BR9" s="274"/>
      <c r="BS9" s="274"/>
      <c r="BT9" s="275"/>
      <c r="BU9" s="67"/>
      <c r="BV9" s="276"/>
      <c r="BW9" s="274"/>
      <c r="BX9" s="274"/>
      <c r="BY9" s="274"/>
      <c r="BZ9" s="274"/>
      <c r="CA9" s="274"/>
    </row>
    <row r="10" spans="1:79" ht="18.75" customHeight="1">
      <c r="A10" s="69"/>
      <c r="B10" s="56"/>
      <c r="C10" s="277">
        <v>4</v>
      </c>
      <c r="D10" s="277"/>
      <c r="E10" s="57"/>
      <c r="F10" s="278">
        <v>0.54166666666666663</v>
      </c>
      <c r="G10" s="279"/>
      <c r="H10" s="279"/>
      <c r="I10" s="58" t="s">
        <v>313</v>
      </c>
      <c r="J10" s="280">
        <f>F10+TIME(0,35,0)</f>
        <v>0.56597222222222221</v>
      </c>
      <c r="K10" s="280"/>
      <c r="L10" s="281"/>
      <c r="M10" s="70"/>
      <c r="N10" s="282" t="str">
        <f>[1]予選①!B9</f>
        <v>平井SSS</v>
      </c>
      <c r="O10" s="282"/>
      <c r="P10" s="282"/>
      <c r="Q10" s="282"/>
      <c r="R10" s="282"/>
      <c r="S10" s="61"/>
      <c r="T10" s="61" t="s">
        <v>314</v>
      </c>
      <c r="U10" s="61"/>
      <c r="V10" s="283" t="str">
        <f>[1]予選①!B11</f>
        <v>とりで倶楽部</v>
      </c>
      <c r="W10" s="283"/>
      <c r="X10" s="283"/>
      <c r="Y10" s="283"/>
      <c r="Z10" s="283"/>
      <c r="AA10" s="62"/>
      <c r="AB10" s="284" t="str">
        <f>[1]予選①!B19</f>
        <v>ﾌｫﾙｻ若松FC</v>
      </c>
      <c r="AC10" s="284"/>
      <c r="AD10" s="284"/>
      <c r="AE10" s="284"/>
      <c r="AF10" s="284"/>
      <c r="AG10" s="61" t="s">
        <v>315</v>
      </c>
      <c r="AH10" s="285" t="str">
        <f>[1]予選①!B25</f>
        <v>勿来SCS</v>
      </c>
      <c r="AI10" s="285"/>
      <c r="AJ10" s="285"/>
      <c r="AK10" s="285"/>
      <c r="AL10" s="285"/>
      <c r="AN10" s="63"/>
      <c r="AO10" s="286">
        <v>4</v>
      </c>
      <c r="AP10" s="286"/>
      <c r="AQ10" s="64"/>
      <c r="AR10" s="287">
        <v>0.54166666666666663</v>
      </c>
      <c r="AS10" s="288"/>
      <c r="AT10" s="288"/>
      <c r="AU10" s="65" t="s">
        <v>313</v>
      </c>
      <c r="AV10" s="289">
        <f>AR10+TIME(0,35,0)</f>
        <v>0.56597222222222221</v>
      </c>
      <c r="AW10" s="289"/>
      <c r="AX10" s="290"/>
      <c r="AY10" s="66"/>
      <c r="AZ10" s="291" t="str">
        <f>組合せ予選①!B21</f>
        <v>ＦＣ北浦</v>
      </c>
      <c r="BA10" s="291"/>
      <c r="BB10" s="291"/>
      <c r="BC10" s="291"/>
      <c r="BD10" s="291"/>
      <c r="BE10" s="291"/>
      <c r="BF10" s="67" t="s">
        <v>316</v>
      </c>
      <c r="BG10" s="67"/>
      <c r="BH10" s="291" t="str">
        <f>組合せ予選①!B23</f>
        <v>ＦＣドルフィン大洋</v>
      </c>
      <c r="BI10" s="291"/>
      <c r="BJ10" s="291"/>
      <c r="BK10" s="291"/>
      <c r="BL10" s="291"/>
      <c r="BM10" s="291"/>
      <c r="BN10" s="68"/>
      <c r="BO10" s="274" t="str">
        <f>AZ8</f>
        <v>土合ＦＣ</v>
      </c>
      <c r="BP10" s="274"/>
      <c r="BQ10" s="274"/>
      <c r="BR10" s="274"/>
      <c r="BS10" s="274"/>
      <c r="BT10" s="275"/>
      <c r="BU10" s="67" t="s">
        <v>320</v>
      </c>
      <c r="BV10" s="276" t="str">
        <f>BH8</f>
        <v>ＦＣ日立</v>
      </c>
      <c r="BW10" s="274"/>
      <c r="BX10" s="274"/>
      <c r="BY10" s="274"/>
      <c r="BZ10" s="274"/>
      <c r="CA10" s="274"/>
    </row>
    <row r="11" spans="1:79" ht="18.75" customHeight="1">
      <c r="A11" s="69"/>
      <c r="B11" s="56"/>
      <c r="C11" s="277">
        <v>5</v>
      </c>
      <c r="D11" s="277"/>
      <c r="E11" s="57"/>
      <c r="F11" s="278">
        <v>0.57638888888888895</v>
      </c>
      <c r="G11" s="279"/>
      <c r="H11" s="279"/>
      <c r="I11" s="58" t="s">
        <v>313</v>
      </c>
      <c r="J11" s="280">
        <f>F11+TIME(0,35,0)</f>
        <v>0.60069444444444453</v>
      </c>
      <c r="K11" s="280"/>
      <c r="L11" s="281"/>
      <c r="M11" s="70"/>
      <c r="N11" s="282" t="str">
        <f>[1]予選①!B7</f>
        <v>FC波崎</v>
      </c>
      <c r="O11" s="282"/>
      <c r="P11" s="282"/>
      <c r="Q11" s="282"/>
      <c r="R11" s="282"/>
      <c r="S11" s="61"/>
      <c r="T11" s="61" t="s">
        <v>314</v>
      </c>
      <c r="U11" s="61"/>
      <c r="V11" s="283" t="str">
        <f>[1]予選①!B11</f>
        <v>とりで倶楽部</v>
      </c>
      <c r="W11" s="283"/>
      <c r="X11" s="283"/>
      <c r="Y11" s="283"/>
      <c r="Z11" s="283"/>
      <c r="AA11" s="62"/>
      <c r="AB11" s="284" t="str">
        <f>[1]予選①!B21</f>
        <v>FCあさひ</v>
      </c>
      <c r="AC11" s="284"/>
      <c r="AD11" s="284"/>
      <c r="AE11" s="284"/>
      <c r="AF11" s="284"/>
      <c r="AG11" s="61" t="s">
        <v>315</v>
      </c>
      <c r="AH11" s="285" t="str">
        <f>[1]予選①!B25</f>
        <v>勿来SCS</v>
      </c>
      <c r="AI11" s="285"/>
      <c r="AJ11" s="285"/>
      <c r="AK11" s="285"/>
      <c r="AL11" s="285"/>
      <c r="AN11" s="63"/>
      <c r="AO11" s="286">
        <v>5</v>
      </c>
      <c r="AP11" s="286"/>
      <c r="AQ11" s="64"/>
      <c r="AR11" s="287">
        <v>0.57291666666666663</v>
      </c>
      <c r="AS11" s="288"/>
      <c r="AT11" s="288"/>
      <c r="AU11" s="65" t="s">
        <v>313</v>
      </c>
      <c r="AV11" s="289">
        <f>AR11+TIME(0,35,0)</f>
        <v>0.59722222222222221</v>
      </c>
      <c r="AW11" s="289"/>
      <c r="AX11" s="290"/>
      <c r="AY11" s="66"/>
      <c r="AZ11" s="291" t="str">
        <f>組合せ予選①!B7</f>
        <v>土合ＦＣ</v>
      </c>
      <c r="BA11" s="291"/>
      <c r="BB11" s="291"/>
      <c r="BC11" s="291"/>
      <c r="BD11" s="291"/>
      <c r="BE11" s="291"/>
      <c r="BF11" s="67" t="s">
        <v>316</v>
      </c>
      <c r="BG11" s="67"/>
      <c r="BH11" s="292" t="str">
        <f>組合せ予選①!B11</f>
        <v>ＦＣあさひ</v>
      </c>
      <c r="BI11" s="292"/>
      <c r="BJ11" s="292"/>
      <c r="BK11" s="292"/>
      <c r="BL11" s="292"/>
      <c r="BM11" s="292"/>
      <c r="BN11" s="68"/>
      <c r="BO11" s="274" t="str">
        <f>AZ12</f>
        <v>ＦＣ北浦</v>
      </c>
      <c r="BP11" s="274"/>
      <c r="BQ11" s="274"/>
      <c r="BR11" s="274"/>
      <c r="BS11" s="274"/>
      <c r="BT11" s="275"/>
      <c r="BU11" s="67" t="s">
        <v>317</v>
      </c>
      <c r="BV11" s="276" t="str">
        <f>BH12</f>
        <v>ＦＣ．ＢｅＶｅ</v>
      </c>
      <c r="BW11" s="274"/>
      <c r="BX11" s="274"/>
      <c r="BY11" s="274"/>
      <c r="BZ11" s="274"/>
      <c r="CA11" s="274"/>
    </row>
    <row r="12" spans="1:79" ht="18.75" customHeight="1" thickBot="1">
      <c r="A12" s="69"/>
      <c r="B12" s="71"/>
      <c r="C12" s="308">
        <v>6</v>
      </c>
      <c r="D12" s="308"/>
      <c r="E12" s="72"/>
      <c r="F12" s="309">
        <v>0.60763888888888895</v>
      </c>
      <c r="G12" s="310"/>
      <c r="H12" s="310"/>
      <c r="I12" s="73" t="s">
        <v>313</v>
      </c>
      <c r="J12" s="311">
        <f>F12+TIME(0,35,0)</f>
        <v>0.63194444444444453</v>
      </c>
      <c r="K12" s="311"/>
      <c r="L12" s="312"/>
      <c r="M12" s="74"/>
      <c r="N12" s="313" t="str">
        <f>[1]予選①!B9</f>
        <v>平井SSS</v>
      </c>
      <c r="O12" s="313"/>
      <c r="P12" s="313"/>
      <c r="Q12" s="313"/>
      <c r="R12" s="313"/>
      <c r="S12" s="75"/>
      <c r="T12" s="75" t="s">
        <v>314</v>
      </c>
      <c r="U12" s="75"/>
      <c r="V12" s="314" t="str">
        <f>[1]予選①!B13</f>
        <v>勿来SCSﾌﾞﾙｰ</v>
      </c>
      <c r="W12" s="314"/>
      <c r="X12" s="314"/>
      <c r="Y12" s="314"/>
      <c r="Z12" s="314"/>
      <c r="AA12" s="76"/>
      <c r="AB12" s="315" t="str">
        <f>[1]予選①!B19</f>
        <v>ﾌｫﾙｻ若松FC</v>
      </c>
      <c r="AC12" s="315"/>
      <c r="AD12" s="315"/>
      <c r="AE12" s="315"/>
      <c r="AF12" s="315"/>
      <c r="AG12" s="75" t="s">
        <v>315</v>
      </c>
      <c r="AH12" s="300" t="str">
        <f>[1]予選①!B23</f>
        <v>中根FC</v>
      </c>
      <c r="AI12" s="300"/>
      <c r="AJ12" s="300"/>
      <c r="AK12" s="300"/>
      <c r="AL12" s="300"/>
      <c r="AN12" s="77"/>
      <c r="AO12" s="301">
        <v>6</v>
      </c>
      <c r="AP12" s="301"/>
      <c r="AQ12" s="78"/>
      <c r="AR12" s="302">
        <v>0.60416666666666663</v>
      </c>
      <c r="AS12" s="303"/>
      <c r="AT12" s="303"/>
      <c r="AU12" s="79" t="s">
        <v>313</v>
      </c>
      <c r="AV12" s="304">
        <f>AR12+TIME(0,35,0)</f>
        <v>0.62847222222222221</v>
      </c>
      <c r="AW12" s="304"/>
      <c r="AX12" s="305"/>
      <c r="AY12" s="80"/>
      <c r="AZ12" s="306" t="str">
        <f>組合せ予選①!B21</f>
        <v>ＦＣ北浦</v>
      </c>
      <c r="BA12" s="306"/>
      <c r="BB12" s="306"/>
      <c r="BC12" s="306"/>
      <c r="BD12" s="306"/>
      <c r="BE12" s="306"/>
      <c r="BF12" s="81" t="s">
        <v>316</v>
      </c>
      <c r="BG12" s="81"/>
      <c r="BH12" s="307" t="str">
        <f>組合せ予選①!B25</f>
        <v>ＦＣ．ＢｅＶｅ</v>
      </c>
      <c r="BI12" s="307"/>
      <c r="BJ12" s="307"/>
      <c r="BK12" s="307"/>
      <c r="BL12" s="307"/>
      <c r="BM12" s="307"/>
      <c r="BN12" s="82"/>
      <c r="BO12" s="297" t="str">
        <f>AZ11</f>
        <v>土合ＦＣ</v>
      </c>
      <c r="BP12" s="297"/>
      <c r="BQ12" s="297"/>
      <c r="BR12" s="297"/>
      <c r="BS12" s="297"/>
      <c r="BT12" s="298"/>
      <c r="BU12" s="81" t="s">
        <v>317</v>
      </c>
      <c r="BV12" s="299" t="str">
        <f>BH11</f>
        <v>ＦＣあさひ</v>
      </c>
      <c r="BW12" s="297"/>
      <c r="BX12" s="297"/>
      <c r="BY12" s="297"/>
      <c r="BZ12" s="297"/>
      <c r="CA12" s="297"/>
    </row>
    <row r="13" spans="1:79" ht="18.75" customHeight="1">
      <c r="A13" s="69"/>
      <c r="B13" s="83"/>
      <c r="C13" s="83"/>
      <c r="D13" s="83"/>
      <c r="E13" s="83"/>
      <c r="F13" s="84"/>
      <c r="G13" s="83"/>
      <c r="H13" s="83"/>
      <c r="I13" s="85"/>
      <c r="J13" s="86"/>
      <c r="K13" s="86"/>
      <c r="L13" s="86"/>
      <c r="M13" s="87"/>
      <c r="N13" s="88"/>
      <c r="O13" s="88"/>
      <c r="P13" s="88"/>
      <c r="Q13" s="88"/>
      <c r="R13" s="88"/>
      <c r="S13" s="85"/>
      <c r="T13" s="85"/>
      <c r="U13" s="85"/>
      <c r="V13" s="89"/>
      <c r="W13" s="89"/>
      <c r="X13" s="89"/>
      <c r="Y13" s="89"/>
      <c r="Z13" s="89"/>
      <c r="AA13" s="87"/>
      <c r="AB13" s="88"/>
      <c r="AC13" s="88"/>
      <c r="AD13" s="88"/>
      <c r="AE13" s="88"/>
      <c r="AF13" s="88"/>
      <c r="AG13" s="85"/>
      <c r="AH13" s="89"/>
      <c r="AI13" s="89"/>
      <c r="AJ13" s="89"/>
      <c r="AK13" s="89"/>
      <c r="AL13" s="89"/>
    </row>
    <row r="15" spans="1:79" ht="18" thickBot="1">
      <c r="B15" s="243" t="str">
        <f>[1]予選①!B15</f>
        <v>予選 Ｂブロック</v>
      </c>
      <c r="C15" s="243"/>
      <c r="D15" s="243"/>
      <c r="E15" s="243"/>
      <c r="F15" s="243"/>
      <c r="G15" s="243"/>
      <c r="H15" s="243"/>
      <c r="I15" s="243"/>
      <c r="J15" s="244" t="str">
        <f>[1]予選①!J15</f>
        <v>神栖総合公園サッカー場</v>
      </c>
      <c r="K15" s="244"/>
      <c r="L15" s="244"/>
      <c r="M15" s="244"/>
      <c r="N15" s="244"/>
      <c r="O15" s="244"/>
      <c r="P15" s="244"/>
      <c r="Q15" s="244"/>
      <c r="R15" s="244"/>
      <c r="S15" s="245" t="str">
        <f>[1]予選①!S15</f>
        <v>①・②コート</v>
      </c>
      <c r="T15" s="245"/>
      <c r="U15" s="245"/>
      <c r="V15" s="245"/>
      <c r="W15" s="245"/>
      <c r="AN15" s="19" t="s">
        <v>307</v>
      </c>
      <c r="AY15" s="19" t="s">
        <v>321</v>
      </c>
    </row>
    <row r="16" spans="1:79" ht="18.75" customHeight="1" thickBot="1">
      <c r="B16" s="267" t="s">
        <v>309</v>
      </c>
      <c r="C16" s="268"/>
      <c r="D16" s="268"/>
      <c r="E16" s="269"/>
      <c r="F16" s="267" t="s">
        <v>310</v>
      </c>
      <c r="G16" s="268"/>
      <c r="H16" s="268"/>
      <c r="I16" s="268"/>
      <c r="J16" s="268"/>
      <c r="K16" s="268"/>
      <c r="L16" s="269"/>
      <c r="M16" s="270" t="s">
        <v>311</v>
      </c>
      <c r="N16" s="271"/>
      <c r="O16" s="271"/>
      <c r="P16" s="271"/>
      <c r="Q16" s="271"/>
      <c r="R16" s="271"/>
      <c r="S16" s="271"/>
      <c r="T16" s="271"/>
      <c r="U16" s="271"/>
      <c r="V16" s="271"/>
      <c r="W16" s="271"/>
      <c r="X16" s="271"/>
      <c r="Y16" s="271"/>
      <c r="Z16" s="271"/>
      <c r="AA16" s="272"/>
      <c r="AB16" s="273" t="s">
        <v>312</v>
      </c>
      <c r="AC16" s="273"/>
      <c r="AD16" s="273"/>
      <c r="AE16" s="273"/>
      <c r="AF16" s="273"/>
      <c r="AG16" s="273"/>
      <c r="AH16" s="273"/>
      <c r="AI16" s="273"/>
      <c r="AJ16" s="273"/>
      <c r="AK16" s="273"/>
      <c r="AL16" s="273"/>
      <c r="AN16" s="267" t="s">
        <v>309</v>
      </c>
      <c r="AO16" s="268"/>
      <c r="AP16" s="268"/>
      <c r="AQ16" s="269"/>
      <c r="AR16" s="267" t="s">
        <v>310</v>
      </c>
      <c r="AS16" s="268"/>
      <c r="AT16" s="268"/>
      <c r="AU16" s="268"/>
      <c r="AV16" s="268"/>
      <c r="AW16" s="268"/>
      <c r="AX16" s="269"/>
      <c r="AY16" s="255" t="s">
        <v>311</v>
      </c>
      <c r="AZ16" s="255"/>
      <c r="BA16" s="255"/>
      <c r="BB16" s="255"/>
      <c r="BC16" s="255"/>
      <c r="BD16" s="255"/>
      <c r="BE16" s="255"/>
      <c r="BF16" s="255"/>
      <c r="BG16" s="255"/>
      <c r="BH16" s="255"/>
      <c r="BI16" s="255"/>
      <c r="BJ16" s="255"/>
      <c r="BK16" s="255"/>
      <c r="BL16" s="255"/>
      <c r="BM16" s="255"/>
      <c r="BN16" s="316"/>
      <c r="BO16" s="256" t="s">
        <v>312</v>
      </c>
      <c r="BP16" s="256"/>
      <c r="BQ16" s="256"/>
      <c r="BR16" s="256"/>
      <c r="BS16" s="256"/>
      <c r="BT16" s="256"/>
      <c r="BU16" s="256"/>
      <c r="BV16" s="256"/>
      <c r="BW16" s="256"/>
      <c r="BX16" s="256"/>
      <c r="BY16" s="256"/>
      <c r="BZ16" s="256"/>
      <c r="CA16" s="256"/>
    </row>
    <row r="17" spans="1:79" ht="18.75" customHeight="1">
      <c r="B17" s="45"/>
      <c r="C17" s="257">
        <v>1</v>
      </c>
      <c r="D17" s="257"/>
      <c r="E17" s="46"/>
      <c r="F17" s="258">
        <f>F6</f>
        <v>0.41666666666666669</v>
      </c>
      <c r="G17" s="259"/>
      <c r="H17" s="259"/>
      <c r="I17" s="47" t="s">
        <v>313</v>
      </c>
      <c r="J17" s="260">
        <f>F17+TIME(0,35,0)</f>
        <v>0.44097222222222227</v>
      </c>
      <c r="K17" s="260"/>
      <c r="L17" s="261"/>
      <c r="M17" s="47"/>
      <c r="N17" s="262" t="str">
        <f>[1]予選①!B19</f>
        <v>ﾌｫﾙｻ若松FC</v>
      </c>
      <c r="O17" s="262"/>
      <c r="P17" s="262"/>
      <c r="Q17" s="262"/>
      <c r="R17" s="262"/>
      <c r="S17" s="48"/>
      <c r="T17" s="48" t="s">
        <v>314</v>
      </c>
      <c r="U17" s="48"/>
      <c r="V17" s="263" t="str">
        <f>[1]予選①!B21</f>
        <v>FCあさひ</v>
      </c>
      <c r="W17" s="263"/>
      <c r="X17" s="263"/>
      <c r="Y17" s="263"/>
      <c r="Z17" s="263"/>
      <c r="AA17" s="49"/>
      <c r="AB17" s="264" t="str">
        <f>[1]予選①!B11</f>
        <v>とりで倶楽部</v>
      </c>
      <c r="AC17" s="264"/>
      <c r="AD17" s="264"/>
      <c r="AE17" s="264"/>
      <c r="AF17" s="264"/>
      <c r="AG17" s="48" t="s">
        <v>315</v>
      </c>
      <c r="AH17" s="265" t="str">
        <f>[1]予選①!B13</f>
        <v>勿来SCSﾌﾞﾙｰ</v>
      </c>
      <c r="AI17" s="265"/>
      <c r="AJ17" s="265"/>
      <c r="AK17" s="265"/>
      <c r="AL17" s="265"/>
      <c r="AN17" s="50"/>
      <c r="AO17" s="266">
        <v>1</v>
      </c>
      <c r="AP17" s="266"/>
      <c r="AQ17" s="51"/>
      <c r="AR17" s="246">
        <v>0.41666666666666669</v>
      </c>
      <c r="AS17" s="247"/>
      <c r="AT17" s="247"/>
      <c r="AU17" s="52" t="s">
        <v>313</v>
      </c>
      <c r="AV17" s="248">
        <f>AR17+TIME(0,35,0)</f>
        <v>0.44097222222222227</v>
      </c>
      <c r="AW17" s="248"/>
      <c r="AX17" s="249"/>
      <c r="AY17" s="53"/>
      <c r="AZ17" s="250" t="str">
        <f>組合せ予選①!B11</f>
        <v>ＦＣあさひ</v>
      </c>
      <c r="BA17" s="250"/>
      <c r="BB17" s="250"/>
      <c r="BC17" s="250"/>
      <c r="BD17" s="250"/>
      <c r="BE17" s="250"/>
      <c r="BF17" s="54" t="s">
        <v>322</v>
      </c>
      <c r="BG17" s="54"/>
      <c r="BH17" s="250" t="str">
        <f>組合せ予選①!B13</f>
        <v>ＦＣ日立</v>
      </c>
      <c r="BI17" s="250"/>
      <c r="BJ17" s="250"/>
      <c r="BK17" s="250"/>
      <c r="BL17" s="250"/>
      <c r="BM17" s="250"/>
      <c r="BN17" s="90"/>
      <c r="BO17" s="253" t="str">
        <f>AZ18</f>
        <v>息栖ＳＳＳ</v>
      </c>
      <c r="BP17" s="250"/>
      <c r="BQ17" s="250"/>
      <c r="BR17" s="250"/>
      <c r="BS17" s="250"/>
      <c r="BT17" s="250"/>
      <c r="BU17" s="54" t="s">
        <v>317</v>
      </c>
      <c r="BV17" s="250" t="str">
        <f>BH18</f>
        <v>ＦＣ北浦</v>
      </c>
      <c r="BW17" s="250"/>
      <c r="BX17" s="250"/>
      <c r="BY17" s="250"/>
      <c r="BZ17" s="250"/>
      <c r="CA17" s="254"/>
    </row>
    <row r="18" spans="1:79" ht="18.75" customHeight="1">
      <c r="B18" s="56"/>
      <c r="C18" s="277">
        <v>2</v>
      </c>
      <c r="D18" s="277"/>
      <c r="E18" s="57"/>
      <c r="F18" s="278">
        <f>F7</f>
        <v>0.44791666666666669</v>
      </c>
      <c r="G18" s="279"/>
      <c r="H18" s="279"/>
      <c r="I18" s="58" t="s">
        <v>313</v>
      </c>
      <c r="J18" s="280">
        <f>F18+TIME(0,35,0)</f>
        <v>0.47222222222222227</v>
      </c>
      <c r="K18" s="280"/>
      <c r="L18" s="281"/>
      <c r="M18" s="70"/>
      <c r="N18" s="282" t="str">
        <f>[1]予選①!B23</f>
        <v>中根FC</v>
      </c>
      <c r="O18" s="282"/>
      <c r="P18" s="282"/>
      <c r="Q18" s="282"/>
      <c r="R18" s="282"/>
      <c r="S18" s="60"/>
      <c r="T18" s="61" t="s">
        <v>314</v>
      </c>
      <c r="U18" s="60"/>
      <c r="V18" s="283" t="str">
        <f>[1]予選①!B25</f>
        <v>勿来SCS</v>
      </c>
      <c r="W18" s="283"/>
      <c r="X18" s="283"/>
      <c r="Y18" s="283"/>
      <c r="Z18" s="283"/>
      <c r="AA18" s="62"/>
      <c r="AB18" s="284" t="str">
        <f>[1]予選①!B7</f>
        <v>FC波崎</v>
      </c>
      <c r="AC18" s="284"/>
      <c r="AD18" s="284"/>
      <c r="AE18" s="284"/>
      <c r="AF18" s="284"/>
      <c r="AG18" s="61" t="s">
        <v>315</v>
      </c>
      <c r="AH18" s="285" t="str">
        <f>[1]予選①!B9</f>
        <v>平井SSS</v>
      </c>
      <c r="AI18" s="285"/>
      <c r="AJ18" s="285"/>
      <c r="AK18" s="285"/>
      <c r="AL18" s="285"/>
      <c r="AN18" s="63"/>
      <c r="AO18" s="286">
        <v>2</v>
      </c>
      <c r="AP18" s="286"/>
      <c r="AQ18" s="64"/>
      <c r="AR18" s="287">
        <v>0.44791666666666669</v>
      </c>
      <c r="AS18" s="288"/>
      <c r="AT18" s="288"/>
      <c r="AU18" s="65" t="s">
        <v>313</v>
      </c>
      <c r="AV18" s="289">
        <f>AR18+TIME(0,35,0)</f>
        <v>0.47222222222222227</v>
      </c>
      <c r="AW18" s="289"/>
      <c r="AX18" s="290"/>
      <c r="AY18" s="66"/>
      <c r="AZ18" s="291" t="str">
        <f>組合せ予選①!B19</f>
        <v>息栖ＳＳＳ</v>
      </c>
      <c r="BA18" s="291"/>
      <c r="BB18" s="291"/>
      <c r="BC18" s="291"/>
      <c r="BD18" s="291"/>
      <c r="BE18" s="291"/>
      <c r="BF18" s="67" t="s">
        <v>323</v>
      </c>
      <c r="BG18" s="67"/>
      <c r="BH18" s="291" t="str">
        <f>組合せ予選①!B21</f>
        <v>ＦＣ北浦</v>
      </c>
      <c r="BI18" s="291"/>
      <c r="BJ18" s="291"/>
      <c r="BK18" s="291"/>
      <c r="BL18" s="291"/>
      <c r="BM18" s="291"/>
      <c r="BN18" s="91"/>
      <c r="BO18" s="275" t="str">
        <f>AZ17</f>
        <v>ＦＣあさひ</v>
      </c>
      <c r="BP18" s="291"/>
      <c r="BQ18" s="291"/>
      <c r="BR18" s="291"/>
      <c r="BS18" s="291"/>
      <c r="BT18" s="291"/>
      <c r="BU18" s="67" t="s">
        <v>324</v>
      </c>
      <c r="BV18" s="291" t="str">
        <f>BH17</f>
        <v>ＦＣ日立</v>
      </c>
      <c r="BW18" s="291"/>
      <c r="BX18" s="291"/>
      <c r="BY18" s="291"/>
      <c r="BZ18" s="291"/>
      <c r="CA18" s="276"/>
    </row>
    <row r="19" spans="1:79" ht="18.75" customHeight="1">
      <c r="A19" s="69"/>
      <c r="B19" s="56"/>
      <c r="C19" s="277">
        <v>3</v>
      </c>
      <c r="D19" s="277"/>
      <c r="E19" s="57"/>
      <c r="F19" s="278">
        <f>F8</f>
        <v>0.4826388888888889</v>
      </c>
      <c r="G19" s="279"/>
      <c r="H19" s="279"/>
      <c r="I19" s="58" t="s">
        <v>313</v>
      </c>
      <c r="J19" s="280">
        <f>F19+TIME(0,35,0)</f>
        <v>0.50694444444444442</v>
      </c>
      <c r="K19" s="280"/>
      <c r="L19" s="281"/>
      <c r="M19" s="70"/>
      <c r="N19" s="282" t="str">
        <f>[1]予選①!B19</f>
        <v>ﾌｫﾙｻ若松FC</v>
      </c>
      <c r="O19" s="282"/>
      <c r="P19" s="282"/>
      <c r="Q19" s="282"/>
      <c r="R19" s="282"/>
      <c r="S19" s="61"/>
      <c r="T19" s="61" t="s">
        <v>314</v>
      </c>
      <c r="U19" s="61"/>
      <c r="V19" s="283" t="str">
        <f>[1]予選①!B25</f>
        <v>勿来SCS</v>
      </c>
      <c r="W19" s="283"/>
      <c r="X19" s="283"/>
      <c r="Y19" s="283"/>
      <c r="Z19" s="283"/>
      <c r="AA19" s="62"/>
      <c r="AB19" s="284" t="str">
        <f>[1]予選①!B11</f>
        <v>とりで倶楽部</v>
      </c>
      <c r="AC19" s="284"/>
      <c r="AD19" s="284"/>
      <c r="AE19" s="284"/>
      <c r="AF19" s="284"/>
      <c r="AG19" s="61" t="s">
        <v>315</v>
      </c>
      <c r="AH19" s="285" t="str">
        <f>[1]予選①!B9</f>
        <v>平井SSS</v>
      </c>
      <c r="AI19" s="285"/>
      <c r="AJ19" s="285"/>
      <c r="AK19" s="285"/>
      <c r="AL19" s="285"/>
      <c r="AN19" s="63"/>
      <c r="AO19" s="286">
        <v>3</v>
      </c>
      <c r="AP19" s="286"/>
      <c r="AQ19" s="64"/>
      <c r="AR19" s="287">
        <v>0.47916666666666669</v>
      </c>
      <c r="AS19" s="288"/>
      <c r="AT19" s="288"/>
      <c r="AU19" s="65" t="s">
        <v>313</v>
      </c>
      <c r="AV19" s="289">
        <f>AR19+TIME(0,35,0)</f>
        <v>0.50347222222222221</v>
      </c>
      <c r="AW19" s="289"/>
      <c r="AX19" s="290"/>
      <c r="AY19" s="66"/>
      <c r="AZ19" s="291" t="str">
        <f>組合せ予選①!B9</f>
        <v>小見川ＪＦＣ</v>
      </c>
      <c r="BA19" s="291"/>
      <c r="BB19" s="291"/>
      <c r="BC19" s="291"/>
      <c r="BD19" s="291"/>
      <c r="BE19" s="291"/>
      <c r="BF19" s="67" t="s">
        <v>325</v>
      </c>
      <c r="BG19" s="67"/>
      <c r="BH19" s="291" t="str">
        <f>組合せ予選①!B11</f>
        <v>ＦＣあさひ</v>
      </c>
      <c r="BI19" s="291"/>
      <c r="BJ19" s="291"/>
      <c r="BK19" s="291"/>
      <c r="BL19" s="291"/>
      <c r="BM19" s="291"/>
      <c r="BN19" s="91"/>
      <c r="BO19" s="275" t="str">
        <f>AZ21</f>
        <v>息栖ＳＳＳ</v>
      </c>
      <c r="BP19" s="291"/>
      <c r="BQ19" s="291"/>
      <c r="BR19" s="291"/>
      <c r="BS19" s="291"/>
      <c r="BT19" s="291"/>
      <c r="BU19" s="67" t="s">
        <v>326</v>
      </c>
      <c r="BV19" s="291" t="str">
        <f>BH21</f>
        <v>ＦＣ．ＢｅＶｅ</v>
      </c>
      <c r="BW19" s="291"/>
      <c r="BX19" s="291"/>
      <c r="BY19" s="291"/>
      <c r="BZ19" s="291"/>
      <c r="CA19" s="276"/>
    </row>
    <row r="20" spans="1:79" ht="18.75" customHeight="1">
      <c r="A20" s="69"/>
      <c r="B20" s="56"/>
      <c r="C20" s="277"/>
      <c r="D20" s="277"/>
      <c r="E20" s="57"/>
      <c r="F20" s="293" t="s">
        <v>319</v>
      </c>
      <c r="G20" s="277"/>
      <c r="H20" s="277"/>
      <c r="I20" s="277"/>
      <c r="J20" s="277"/>
      <c r="K20" s="277"/>
      <c r="L20" s="294"/>
      <c r="M20" s="70"/>
      <c r="N20" s="282"/>
      <c r="O20" s="282"/>
      <c r="P20" s="282"/>
      <c r="Q20" s="282"/>
      <c r="R20" s="282"/>
      <c r="S20" s="61"/>
      <c r="T20" s="61"/>
      <c r="U20" s="61"/>
      <c r="V20" s="283"/>
      <c r="W20" s="283"/>
      <c r="X20" s="283"/>
      <c r="Y20" s="283"/>
      <c r="Z20" s="283"/>
      <c r="AA20" s="62"/>
      <c r="AB20" s="317"/>
      <c r="AC20" s="317"/>
      <c r="AD20" s="317"/>
      <c r="AE20" s="317"/>
      <c r="AF20" s="317"/>
      <c r="AG20" s="61"/>
      <c r="AH20" s="318"/>
      <c r="AI20" s="318"/>
      <c r="AJ20" s="318"/>
      <c r="AK20" s="318"/>
      <c r="AL20" s="318"/>
      <c r="AN20" s="63"/>
      <c r="AO20" s="286"/>
      <c r="AP20" s="286"/>
      <c r="AQ20" s="64"/>
      <c r="AR20" s="295" t="s">
        <v>319</v>
      </c>
      <c r="AS20" s="286"/>
      <c r="AT20" s="286"/>
      <c r="AU20" s="286"/>
      <c r="AV20" s="286"/>
      <c r="AW20" s="286"/>
      <c r="AX20" s="296"/>
      <c r="AY20" s="66"/>
      <c r="AZ20" s="291"/>
      <c r="BA20" s="291"/>
      <c r="BB20" s="291"/>
      <c r="BC20" s="291"/>
      <c r="BD20" s="291"/>
      <c r="BE20" s="67"/>
      <c r="BF20" s="67"/>
      <c r="BG20" s="67"/>
      <c r="BH20" s="291"/>
      <c r="BI20" s="291"/>
      <c r="BJ20" s="291"/>
      <c r="BK20" s="291"/>
      <c r="BL20" s="291"/>
      <c r="BM20" s="91"/>
      <c r="BN20" s="91"/>
      <c r="BO20" s="275"/>
      <c r="BP20" s="291"/>
      <c r="BQ20" s="291"/>
      <c r="BR20" s="291"/>
      <c r="BS20" s="291"/>
      <c r="BT20" s="291"/>
      <c r="BU20" s="67"/>
      <c r="BV20" s="291"/>
      <c r="BW20" s="291"/>
      <c r="BX20" s="291"/>
      <c r="BY20" s="291"/>
      <c r="BZ20" s="291"/>
      <c r="CA20" s="276"/>
    </row>
    <row r="21" spans="1:79" ht="18.75" customHeight="1">
      <c r="A21" s="69"/>
      <c r="B21" s="56"/>
      <c r="C21" s="277">
        <v>4</v>
      </c>
      <c r="D21" s="277"/>
      <c r="E21" s="57"/>
      <c r="F21" s="278">
        <f>F10</f>
        <v>0.54166666666666663</v>
      </c>
      <c r="G21" s="279"/>
      <c r="H21" s="279"/>
      <c r="I21" s="58" t="s">
        <v>313</v>
      </c>
      <c r="J21" s="280">
        <f>F21+TIME(0,35,0)</f>
        <v>0.56597222222222221</v>
      </c>
      <c r="K21" s="280"/>
      <c r="L21" s="281"/>
      <c r="M21" s="70"/>
      <c r="N21" s="282" t="str">
        <f>[1]予選①!B21</f>
        <v>FCあさひ</v>
      </c>
      <c r="O21" s="282"/>
      <c r="P21" s="282"/>
      <c r="Q21" s="282"/>
      <c r="R21" s="282"/>
      <c r="S21" s="61"/>
      <c r="T21" s="61" t="s">
        <v>314</v>
      </c>
      <c r="U21" s="61"/>
      <c r="V21" s="283" t="str">
        <f>[1]予選①!B23</f>
        <v>中根FC</v>
      </c>
      <c r="W21" s="283"/>
      <c r="X21" s="283"/>
      <c r="Y21" s="283"/>
      <c r="Z21" s="283"/>
      <c r="AA21" s="62"/>
      <c r="AB21" s="284" t="str">
        <f>[1]予選①!B7</f>
        <v>FC波崎</v>
      </c>
      <c r="AC21" s="284"/>
      <c r="AD21" s="284"/>
      <c r="AE21" s="284"/>
      <c r="AF21" s="284"/>
      <c r="AG21" s="61" t="s">
        <v>315</v>
      </c>
      <c r="AH21" s="285" t="str">
        <f>[1]予選①!B13</f>
        <v>勿来SCSﾌﾞﾙｰ</v>
      </c>
      <c r="AI21" s="285"/>
      <c r="AJ21" s="285"/>
      <c r="AK21" s="285"/>
      <c r="AL21" s="285"/>
      <c r="AN21" s="63"/>
      <c r="AO21" s="286">
        <v>4</v>
      </c>
      <c r="AP21" s="286"/>
      <c r="AQ21" s="64"/>
      <c r="AR21" s="287">
        <v>0.54166666666666663</v>
      </c>
      <c r="AS21" s="288"/>
      <c r="AT21" s="288"/>
      <c r="AU21" s="65" t="s">
        <v>313</v>
      </c>
      <c r="AV21" s="289">
        <f>AR21+TIME(0,35,0)</f>
        <v>0.56597222222222221</v>
      </c>
      <c r="AW21" s="289"/>
      <c r="AX21" s="290"/>
      <c r="AY21" s="66"/>
      <c r="AZ21" s="291" t="str">
        <f>組合せ予選①!B19</f>
        <v>息栖ＳＳＳ</v>
      </c>
      <c r="BA21" s="291"/>
      <c r="BB21" s="291"/>
      <c r="BC21" s="291"/>
      <c r="BD21" s="291"/>
      <c r="BE21" s="291"/>
      <c r="BF21" s="67" t="s">
        <v>327</v>
      </c>
      <c r="BG21" s="67"/>
      <c r="BH21" s="291" t="str">
        <f>組合せ予選①!B25</f>
        <v>ＦＣ．ＢｅＶｅ</v>
      </c>
      <c r="BI21" s="291"/>
      <c r="BJ21" s="291"/>
      <c r="BK21" s="291"/>
      <c r="BL21" s="291"/>
      <c r="BM21" s="291"/>
      <c r="BN21" s="91"/>
      <c r="BO21" s="275" t="str">
        <f>AZ19</f>
        <v>小見川ＪＦＣ</v>
      </c>
      <c r="BP21" s="291"/>
      <c r="BQ21" s="291"/>
      <c r="BR21" s="291"/>
      <c r="BS21" s="291"/>
      <c r="BT21" s="291"/>
      <c r="BU21" s="67" t="s">
        <v>328</v>
      </c>
      <c r="BV21" s="291" t="str">
        <f>BH19</f>
        <v>ＦＣあさひ</v>
      </c>
      <c r="BW21" s="291"/>
      <c r="BX21" s="291"/>
      <c r="BY21" s="291"/>
      <c r="BZ21" s="291"/>
      <c r="CA21" s="276"/>
    </row>
    <row r="22" spans="1:79" ht="18.75" customHeight="1">
      <c r="A22" s="69"/>
      <c r="B22" s="56"/>
      <c r="C22" s="277">
        <v>5</v>
      </c>
      <c r="D22" s="277"/>
      <c r="E22" s="57"/>
      <c r="F22" s="278">
        <f>F11</f>
        <v>0.57638888888888895</v>
      </c>
      <c r="G22" s="279"/>
      <c r="H22" s="279"/>
      <c r="I22" s="58" t="s">
        <v>313</v>
      </c>
      <c r="J22" s="280">
        <f>F22+TIME(0,35,0)</f>
        <v>0.60069444444444453</v>
      </c>
      <c r="K22" s="280"/>
      <c r="L22" s="281"/>
      <c r="M22" s="70"/>
      <c r="N22" s="282" t="str">
        <f>[1]予選①!B19</f>
        <v>ﾌｫﾙｻ若松FC</v>
      </c>
      <c r="O22" s="282"/>
      <c r="P22" s="282"/>
      <c r="Q22" s="282"/>
      <c r="R22" s="282"/>
      <c r="S22" s="61"/>
      <c r="T22" s="61" t="s">
        <v>314</v>
      </c>
      <c r="U22" s="61"/>
      <c r="V22" s="283" t="str">
        <f>[1]予選①!B23</f>
        <v>中根FC</v>
      </c>
      <c r="W22" s="283"/>
      <c r="X22" s="283"/>
      <c r="Y22" s="283"/>
      <c r="Z22" s="283"/>
      <c r="AA22" s="62"/>
      <c r="AB22" s="284" t="str">
        <f>[1]予選①!B9</f>
        <v>平井SSS</v>
      </c>
      <c r="AC22" s="284"/>
      <c r="AD22" s="284"/>
      <c r="AE22" s="284"/>
      <c r="AF22" s="284"/>
      <c r="AG22" s="61" t="s">
        <v>315</v>
      </c>
      <c r="AH22" s="285" t="str">
        <f>[1]予選①!B13</f>
        <v>勿来SCSﾌﾞﾙｰ</v>
      </c>
      <c r="AI22" s="285"/>
      <c r="AJ22" s="285"/>
      <c r="AK22" s="285"/>
      <c r="AL22" s="285"/>
      <c r="AN22" s="63"/>
      <c r="AO22" s="286">
        <v>5</v>
      </c>
      <c r="AP22" s="286"/>
      <c r="AQ22" s="64"/>
      <c r="AR22" s="287">
        <v>0.57291666666666663</v>
      </c>
      <c r="AS22" s="288"/>
      <c r="AT22" s="288"/>
      <c r="AU22" s="65" t="s">
        <v>313</v>
      </c>
      <c r="AV22" s="289">
        <f>AR22+TIME(0,35,0)</f>
        <v>0.59722222222222221</v>
      </c>
      <c r="AW22" s="289"/>
      <c r="AX22" s="290"/>
      <c r="AY22" s="66"/>
      <c r="AZ22" s="291" t="str">
        <f>組合せ予選①!B9</f>
        <v>小見川ＪＦＣ</v>
      </c>
      <c r="BA22" s="291"/>
      <c r="BB22" s="291"/>
      <c r="BC22" s="291"/>
      <c r="BD22" s="291"/>
      <c r="BE22" s="291"/>
      <c r="BF22" s="67" t="s">
        <v>327</v>
      </c>
      <c r="BG22" s="67"/>
      <c r="BH22" s="291" t="str">
        <f>組合せ予選①!B13</f>
        <v>ＦＣ日立</v>
      </c>
      <c r="BI22" s="291"/>
      <c r="BJ22" s="291"/>
      <c r="BK22" s="291"/>
      <c r="BL22" s="291"/>
      <c r="BM22" s="291"/>
      <c r="BN22" s="91"/>
      <c r="BO22" s="275" t="str">
        <f>AZ23</f>
        <v>息栖ＳＳＳ</v>
      </c>
      <c r="BP22" s="291"/>
      <c r="BQ22" s="291"/>
      <c r="BR22" s="291"/>
      <c r="BS22" s="291"/>
      <c r="BT22" s="291"/>
      <c r="BU22" s="67" t="s">
        <v>329</v>
      </c>
      <c r="BV22" s="291" t="str">
        <f>BH23</f>
        <v>ＦＣドルフィン大洋</v>
      </c>
      <c r="BW22" s="291"/>
      <c r="BX22" s="291"/>
      <c r="BY22" s="291"/>
      <c r="BZ22" s="291"/>
      <c r="CA22" s="276"/>
    </row>
    <row r="23" spans="1:79" ht="18.75" customHeight="1" thickBot="1">
      <c r="A23" s="69"/>
      <c r="B23" s="71"/>
      <c r="C23" s="308">
        <v>6</v>
      </c>
      <c r="D23" s="308"/>
      <c r="E23" s="72"/>
      <c r="F23" s="309">
        <f>F12</f>
        <v>0.60763888888888895</v>
      </c>
      <c r="G23" s="310"/>
      <c r="H23" s="310"/>
      <c r="I23" s="73" t="s">
        <v>313</v>
      </c>
      <c r="J23" s="311">
        <f>F23+TIME(0,35,0)</f>
        <v>0.63194444444444453</v>
      </c>
      <c r="K23" s="311"/>
      <c r="L23" s="312"/>
      <c r="M23" s="74"/>
      <c r="N23" s="313" t="str">
        <f>[1]予選①!B21</f>
        <v>FCあさひ</v>
      </c>
      <c r="O23" s="313"/>
      <c r="P23" s="313"/>
      <c r="Q23" s="313"/>
      <c r="R23" s="313"/>
      <c r="S23" s="75"/>
      <c r="T23" s="75" t="s">
        <v>314</v>
      </c>
      <c r="U23" s="75"/>
      <c r="V23" s="314" t="str">
        <f>[1]予選①!B25</f>
        <v>勿来SCS</v>
      </c>
      <c r="W23" s="314"/>
      <c r="X23" s="314"/>
      <c r="Y23" s="314"/>
      <c r="Z23" s="314"/>
      <c r="AA23" s="76"/>
      <c r="AB23" s="315" t="str">
        <f>[1]予選①!B7</f>
        <v>FC波崎</v>
      </c>
      <c r="AC23" s="315"/>
      <c r="AD23" s="315"/>
      <c r="AE23" s="315"/>
      <c r="AF23" s="315"/>
      <c r="AG23" s="75" t="s">
        <v>315</v>
      </c>
      <c r="AH23" s="300" t="str">
        <f>[1]予選①!B11</f>
        <v>とりで倶楽部</v>
      </c>
      <c r="AI23" s="300"/>
      <c r="AJ23" s="300"/>
      <c r="AK23" s="300"/>
      <c r="AL23" s="300"/>
      <c r="AN23" s="77"/>
      <c r="AO23" s="301">
        <v>6</v>
      </c>
      <c r="AP23" s="301"/>
      <c r="AQ23" s="78"/>
      <c r="AR23" s="302">
        <v>0.60416666666666663</v>
      </c>
      <c r="AS23" s="303"/>
      <c r="AT23" s="303"/>
      <c r="AU23" s="79" t="s">
        <v>313</v>
      </c>
      <c r="AV23" s="304">
        <f>AR23+TIME(0,35,0)</f>
        <v>0.62847222222222221</v>
      </c>
      <c r="AW23" s="304"/>
      <c r="AX23" s="305"/>
      <c r="AY23" s="80"/>
      <c r="AZ23" s="306" t="str">
        <f>組合せ予選①!B19</f>
        <v>息栖ＳＳＳ</v>
      </c>
      <c r="BA23" s="306"/>
      <c r="BB23" s="306"/>
      <c r="BC23" s="306"/>
      <c r="BD23" s="306"/>
      <c r="BE23" s="306"/>
      <c r="BF23" s="81" t="s">
        <v>325</v>
      </c>
      <c r="BG23" s="81"/>
      <c r="BH23" s="306" t="str">
        <f>組合せ予選①!B23</f>
        <v>ＦＣドルフィン大洋</v>
      </c>
      <c r="BI23" s="306"/>
      <c r="BJ23" s="306"/>
      <c r="BK23" s="306"/>
      <c r="BL23" s="306"/>
      <c r="BM23" s="306"/>
      <c r="BN23" s="92"/>
      <c r="BO23" s="298" t="str">
        <f>AZ22</f>
        <v>小見川ＪＦＣ</v>
      </c>
      <c r="BP23" s="306"/>
      <c r="BQ23" s="306"/>
      <c r="BR23" s="306"/>
      <c r="BS23" s="306"/>
      <c r="BT23" s="306"/>
      <c r="BU23" s="81" t="s">
        <v>317</v>
      </c>
      <c r="BV23" s="306" t="str">
        <f>BH22</f>
        <v>ＦＣ日立</v>
      </c>
      <c r="BW23" s="306"/>
      <c r="BX23" s="306"/>
      <c r="BY23" s="306"/>
      <c r="BZ23" s="306"/>
      <c r="CA23" s="299"/>
    </row>
    <row r="24" spans="1:79" ht="18.75" customHeight="1">
      <c r="A24" s="69"/>
      <c r="B24" s="83"/>
      <c r="C24" s="83"/>
      <c r="D24" s="83"/>
      <c r="E24" s="83"/>
      <c r="F24" s="84"/>
      <c r="G24" s="83"/>
      <c r="H24" s="83"/>
      <c r="I24" s="85"/>
      <c r="J24" s="86"/>
      <c r="K24" s="86"/>
      <c r="L24" s="86"/>
      <c r="M24" s="87"/>
      <c r="N24" s="88"/>
      <c r="O24" s="88"/>
      <c r="P24" s="88"/>
      <c r="Q24" s="88"/>
      <c r="R24" s="88"/>
      <c r="S24" s="85"/>
      <c r="T24" s="85"/>
      <c r="U24" s="85"/>
      <c r="V24" s="89"/>
      <c r="W24" s="89"/>
      <c r="X24" s="89"/>
      <c r="Y24" s="89"/>
      <c r="Z24" s="89"/>
      <c r="AA24" s="87"/>
      <c r="AB24" s="88"/>
      <c r="AC24" s="88"/>
      <c r="AD24" s="88"/>
      <c r="AE24" s="88"/>
      <c r="AF24" s="88"/>
      <c r="AG24" s="85"/>
      <c r="AH24" s="89"/>
      <c r="AI24" s="89"/>
      <c r="AJ24" s="89"/>
      <c r="AK24" s="89"/>
      <c r="AL24" s="89"/>
    </row>
    <row r="26" spans="1:79" ht="18" thickBot="1">
      <c r="B26" s="243" t="str">
        <f>[1]予選①!B27</f>
        <v>予選 Ｃブロック</v>
      </c>
      <c r="C26" s="243"/>
      <c r="D26" s="243"/>
      <c r="E26" s="243"/>
      <c r="F26" s="243"/>
      <c r="G26" s="243"/>
      <c r="H26" s="243"/>
      <c r="I26" s="243"/>
      <c r="J26" s="319" t="str">
        <f>[1]予選①!J27</f>
        <v>海浜多目的広場</v>
      </c>
      <c r="K26" s="319"/>
      <c r="L26" s="319"/>
      <c r="M26" s="319"/>
      <c r="N26" s="319"/>
      <c r="O26" s="319"/>
      <c r="P26" s="319"/>
      <c r="Q26" s="319"/>
      <c r="R26" s="319"/>
      <c r="S26" s="245" t="str">
        <f>[1]予選①!S27</f>
        <v>③・④コート</v>
      </c>
      <c r="T26" s="245"/>
      <c r="U26" s="245"/>
      <c r="V26" s="245"/>
      <c r="W26" s="245"/>
      <c r="AN26" s="19" t="s">
        <v>330</v>
      </c>
      <c r="AY26" s="19" t="s">
        <v>331</v>
      </c>
    </row>
    <row r="27" spans="1:79" ht="18.75" customHeight="1" thickBot="1">
      <c r="B27" s="267" t="s">
        <v>309</v>
      </c>
      <c r="C27" s="268"/>
      <c r="D27" s="268"/>
      <c r="E27" s="269"/>
      <c r="F27" s="267" t="s">
        <v>310</v>
      </c>
      <c r="G27" s="268"/>
      <c r="H27" s="268"/>
      <c r="I27" s="268"/>
      <c r="J27" s="268"/>
      <c r="K27" s="268"/>
      <c r="L27" s="269"/>
      <c r="M27" s="270" t="s">
        <v>311</v>
      </c>
      <c r="N27" s="271"/>
      <c r="O27" s="271"/>
      <c r="P27" s="271"/>
      <c r="Q27" s="271"/>
      <c r="R27" s="271"/>
      <c r="S27" s="271"/>
      <c r="T27" s="271"/>
      <c r="U27" s="271"/>
      <c r="V27" s="271"/>
      <c r="W27" s="271"/>
      <c r="X27" s="271"/>
      <c r="Y27" s="271"/>
      <c r="Z27" s="271"/>
      <c r="AA27" s="272"/>
      <c r="AB27" s="273" t="s">
        <v>312</v>
      </c>
      <c r="AC27" s="273"/>
      <c r="AD27" s="273"/>
      <c r="AE27" s="273"/>
      <c r="AF27" s="273"/>
      <c r="AG27" s="273"/>
      <c r="AH27" s="273"/>
      <c r="AI27" s="273"/>
      <c r="AJ27" s="273"/>
      <c r="AK27" s="273"/>
      <c r="AL27" s="273"/>
      <c r="AN27" s="267" t="s">
        <v>309</v>
      </c>
      <c r="AO27" s="268"/>
      <c r="AP27" s="268"/>
      <c r="AQ27" s="269"/>
      <c r="AR27" s="267" t="s">
        <v>310</v>
      </c>
      <c r="AS27" s="268"/>
      <c r="AT27" s="268"/>
      <c r="AU27" s="268"/>
      <c r="AV27" s="268"/>
      <c r="AW27" s="268"/>
      <c r="AX27" s="269"/>
      <c r="AY27" s="255" t="s">
        <v>311</v>
      </c>
      <c r="AZ27" s="255"/>
      <c r="BA27" s="255"/>
      <c r="BB27" s="255"/>
      <c r="BC27" s="255"/>
      <c r="BD27" s="255"/>
      <c r="BE27" s="255"/>
      <c r="BF27" s="255"/>
      <c r="BG27" s="255"/>
      <c r="BH27" s="255"/>
      <c r="BI27" s="255"/>
      <c r="BJ27" s="255"/>
      <c r="BK27" s="255"/>
      <c r="BL27" s="255"/>
      <c r="BM27" s="255"/>
      <c r="BN27" s="316"/>
      <c r="BO27" s="320" t="s">
        <v>312</v>
      </c>
      <c r="BP27" s="321"/>
      <c r="BQ27" s="321"/>
      <c r="BR27" s="321"/>
      <c r="BS27" s="321"/>
      <c r="BT27" s="321"/>
      <c r="BU27" s="321"/>
      <c r="BV27" s="321"/>
      <c r="BW27" s="321"/>
      <c r="BX27" s="321"/>
      <c r="BY27" s="321"/>
      <c r="BZ27" s="321"/>
      <c r="CA27" s="322"/>
    </row>
    <row r="28" spans="1:79" ht="18.75" customHeight="1">
      <c r="B28" s="45"/>
      <c r="C28" s="257">
        <v>1</v>
      </c>
      <c r="D28" s="257"/>
      <c r="E28" s="46"/>
      <c r="F28" s="258">
        <f>F17</f>
        <v>0.41666666666666669</v>
      </c>
      <c r="G28" s="259"/>
      <c r="H28" s="259"/>
      <c r="I28" s="47" t="s">
        <v>313</v>
      </c>
      <c r="J28" s="260">
        <f>F28+TIME(0,35,0)</f>
        <v>0.44097222222222227</v>
      </c>
      <c r="K28" s="260"/>
      <c r="L28" s="261"/>
      <c r="M28" s="47"/>
      <c r="N28" s="262" t="str">
        <f>[1]予選①!B31</f>
        <v>波崎太田FC</v>
      </c>
      <c r="O28" s="262"/>
      <c r="P28" s="262"/>
      <c r="Q28" s="262"/>
      <c r="R28" s="262"/>
      <c r="S28" s="48"/>
      <c r="T28" s="48" t="s">
        <v>314</v>
      </c>
      <c r="U28" s="48"/>
      <c r="V28" s="263" t="str">
        <f>[1]予選①!B33</f>
        <v>小見川JFC</v>
      </c>
      <c r="W28" s="263"/>
      <c r="X28" s="263"/>
      <c r="Y28" s="263"/>
      <c r="Z28" s="263"/>
      <c r="AA28" s="49"/>
      <c r="AB28" s="264" t="str">
        <f>[1]予選①!B47</f>
        <v>笠原SSS</v>
      </c>
      <c r="AC28" s="264"/>
      <c r="AD28" s="264"/>
      <c r="AE28" s="264"/>
      <c r="AF28" s="264"/>
      <c r="AG28" s="48" t="s">
        <v>315</v>
      </c>
      <c r="AH28" s="265" t="str">
        <f>[1]予選①!B49</f>
        <v>中台SC</v>
      </c>
      <c r="AI28" s="265"/>
      <c r="AJ28" s="265"/>
      <c r="AK28" s="265"/>
      <c r="AL28" s="265"/>
      <c r="AN28" s="50"/>
      <c r="AO28" s="266">
        <v>1</v>
      </c>
      <c r="AP28" s="266"/>
      <c r="AQ28" s="51"/>
      <c r="AR28" s="246">
        <v>0.41666666666666669</v>
      </c>
      <c r="AS28" s="247"/>
      <c r="AT28" s="247"/>
      <c r="AU28" s="52" t="s">
        <v>313</v>
      </c>
      <c r="AV28" s="248">
        <f>AR28+TIME(0,35,0)</f>
        <v>0.44097222222222227</v>
      </c>
      <c r="AW28" s="248"/>
      <c r="AX28" s="249"/>
      <c r="AY28" s="53"/>
      <c r="AZ28" s="250" t="str">
        <f>組合せ予選①!B31</f>
        <v>波崎太田ＦＣ</v>
      </c>
      <c r="BA28" s="250"/>
      <c r="BB28" s="250"/>
      <c r="BC28" s="250"/>
      <c r="BD28" s="250"/>
      <c r="BE28" s="250"/>
      <c r="BF28" s="54" t="s">
        <v>332</v>
      </c>
      <c r="BG28" s="54"/>
      <c r="BH28" s="250" t="str">
        <f>組合せ予選①!B33</f>
        <v>鉾田ＳＳＳ</v>
      </c>
      <c r="BI28" s="250"/>
      <c r="BJ28" s="250"/>
      <c r="BK28" s="250"/>
      <c r="BL28" s="250"/>
      <c r="BM28" s="250"/>
      <c r="BN28" s="90"/>
      <c r="BO28" s="253" t="str">
        <f>AZ29</f>
        <v>とりで倶楽部</v>
      </c>
      <c r="BP28" s="250"/>
      <c r="BQ28" s="250"/>
      <c r="BR28" s="250"/>
      <c r="BS28" s="250"/>
      <c r="BT28" s="250"/>
      <c r="BU28" s="54" t="s">
        <v>333</v>
      </c>
      <c r="BV28" s="250" t="str">
        <f>BH29</f>
        <v>勿来ＳＣＳ</v>
      </c>
      <c r="BW28" s="250"/>
      <c r="BX28" s="250"/>
      <c r="BY28" s="250"/>
      <c r="BZ28" s="250"/>
      <c r="CA28" s="254"/>
    </row>
    <row r="29" spans="1:79" ht="18.75" customHeight="1">
      <c r="B29" s="56"/>
      <c r="C29" s="277">
        <v>2</v>
      </c>
      <c r="D29" s="277"/>
      <c r="E29" s="57"/>
      <c r="F29" s="278">
        <f>F18</f>
        <v>0.44791666666666669</v>
      </c>
      <c r="G29" s="279"/>
      <c r="H29" s="279"/>
      <c r="I29" s="58" t="s">
        <v>313</v>
      </c>
      <c r="J29" s="280">
        <f>F29+TIME(0,35,0)</f>
        <v>0.47222222222222227</v>
      </c>
      <c r="K29" s="280"/>
      <c r="L29" s="281"/>
      <c r="M29" s="59"/>
      <c r="N29" s="282" t="str">
        <f>[1]予選①!B35</f>
        <v>息栖SSS</v>
      </c>
      <c r="O29" s="282"/>
      <c r="P29" s="282"/>
      <c r="Q29" s="282"/>
      <c r="R29" s="282"/>
      <c r="S29" s="60"/>
      <c r="T29" s="61" t="s">
        <v>314</v>
      </c>
      <c r="U29" s="60"/>
      <c r="V29" s="283" t="str">
        <f>[1]予選①!B37</f>
        <v>FC日立</v>
      </c>
      <c r="W29" s="283"/>
      <c r="X29" s="283"/>
      <c r="Y29" s="283"/>
      <c r="Z29" s="283"/>
      <c r="AA29" s="62"/>
      <c r="AB29" s="284" t="str">
        <f>[1]予選①!B43</f>
        <v>横瀬SSS</v>
      </c>
      <c r="AC29" s="284"/>
      <c r="AD29" s="284"/>
      <c r="AE29" s="284"/>
      <c r="AF29" s="284"/>
      <c r="AG29" s="61" t="s">
        <v>315</v>
      </c>
      <c r="AH29" s="285" t="str">
        <f>[1]予選①!B45</f>
        <v>日の出SS</v>
      </c>
      <c r="AI29" s="285"/>
      <c r="AJ29" s="285"/>
      <c r="AK29" s="285"/>
      <c r="AL29" s="285"/>
      <c r="AN29" s="63"/>
      <c r="AO29" s="286">
        <v>2</v>
      </c>
      <c r="AP29" s="286"/>
      <c r="AQ29" s="64"/>
      <c r="AR29" s="287">
        <v>0.44791666666666669</v>
      </c>
      <c r="AS29" s="288"/>
      <c r="AT29" s="288"/>
      <c r="AU29" s="65" t="s">
        <v>313</v>
      </c>
      <c r="AV29" s="289">
        <f>AR29+TIME(0,35,0)</f>
        <v>0.47222222222222227</v>
      </c>
      <c r="AW29" s="289"/>
      <c r="AX29" s="290"/>
      <c r="AY29" s="66"/>
      <c r="AZ29" s="291" t="str">
        <f>組合せ予選①!B47</f>
        <v>とりで倶楽部</v>
      </c>
      <c r="BA29" s="291"/>
      <c r="BB29" s="291"/>
      <c r="BC29" s="291"/>
      <c r="BD29" s="291"/>
      <c r="BE29" s="291"/>
      <c r="BF29" s="67" t="s">
        <v>334</v>
      </c>
      <c r="BG29" s="67"/>
      <c r="BH29" s="291" t="str">
        <f>組合せ予選①!B49</f>
        <v>勿来ＳＣＳ</v>
      </c>
      <c r="BI29" s="291"/>
      <c r="BJ29" s="291"/>
      <c r="BK29" s="291"/>
      <c r="BL29" s="291"/>
      <c r="BM29" s="291"/>
      <c r="BN29" s="91"/>
      <c r="BO29" s="275" t="str">
        <f>AZ28</f>
        <v>波崎太田ＦＣ</v>
      </c>
      <c r="BP29" s="291"/>
      <c r="BQ29" s="291"/>
      <c r="BR29" s="291"/>
      <c r="BS29" s="291"/>
      <c r="BT29" s="291"/>
      <c r="BU29" s="67" t="s">
        <v>335</v>
      </c>
      <c r="BV29" s="291" t="str">
        <f>BH28</f>
        <v>鉾田ＳＳＳ</v>
      </c>
      <c r="BW29" s="291"/>
      <c r="BX29" s="291"/>
      <c r="BY29" s="291"/>
      <c r="BZ29" s="291"/>
      <c r="CA29" s="276"/>
    </row>
    <row r="30" spans="1:79" ht="18.75" customHeight="1">
      <c r="A30" s="69"/>
      <c r="B30" s="56"/>
      <c r="C30" s="277">
        <v>3</v>
      </c>
      <c r="D30" s="277"/>
      <c r="E30" s="57"/>
      <c r="F30" s="278">
        <f>F19</f>
        <v>0.4826388888888889</v>
      </c>
      <c r="G30" s="279"/>
      <c r="H30" s="279"/>
      <c r="I30" s="58" t="s">
        <v>313</v>
      </c>
      <c r="J30" s="280">
        <f>F30+TIME(0,35,0)</f>
        <v>0.50694444444444442</v>
      </c>
      <c r="K30" s="280"/>
      <c r="L30" s="281"/>
      <c r="M30" s="59"/>
      <c r="N30" s="282" t="str">
        <f>[1]予選①!B31</f>
        <v>波崎太田FC</v>
      </c>
      <c r="O30" s="282"/>
      <c r="P30" s="282"/>
      <c r="Q30" s="282"/>
      <c r="R30" s="282"/>
      <c r="S30" s="61"/>
      <c r="T30" s="61" t="s">
        <v>314</v>
      </c>
      <c r="U30" s="61"/>
      <c r="V30" s="283" t="str">
        <f>[1]予選①!B37</f>
        <v>FC日立</v>
      </c>
      <c r="W30" s="283"/>
      <c r="X30" s="283"/>
      <c r="Y30" s="283"/>
      <c r="Z30" s="283"/>
      <c r="AA30" s="62"/>
      <c r="AB30" s="284" t="str">
        <f>[1]予選①!B47</f>
        <v>笠原SSS</v>
      </c>
      <c r="AC30" s="284"/>
      <c r="AD30" s="284"/>
      <c r="AE30" s="284"/>
      <c r="AF30" s="284"/>
      <c r="AG30" s="61" t="s">
        <v>315</v>
      </c>
      <c r="AH30" s="285" t="str">
        <f>[1]予選①!B45</f>
        <v>日の出SS</v>
      </c>
      <c r="AI30" s="285"/>
      <c r="AJ30" s="285"/>
      <c r="AK30" s="285"/>
      <c r="AL30" s="285"/>
      <c r="AN30" s="63"/>
      <c r="AO30" s="286">
        <v>3</v>
      </c>
      <c r="AP30" s="286"/>
      <c r="AQ30" s="64"/>
      <c r="AR30" s="287">
        <v>0.47916666666666669</v>
      </c>
      <c r="AS30" s="288"/>
      <c r="AT30" s="288"/>
      <c r="AU30" s="65" t="s">
        <v>313</v>
      </c>
      <c r="AV30" s="289">
        <f>AR30+TIME(0,35,0)</f>
        <v>0.50347222222222221</v>
      </c>
      <c r="AW30" s="289"/>
      <c r="AX30" s="290"/>
      <c r="AY30" s="66"/>
      <c r="AZ30" s="291" t="str">
        <f>組合せ予選①!B31</f>
        <v>波崎太田ＦＣ</v>
      </c>
      <c r="BA30" s="291"/>
      <c r="BB30" s="291"/>
      <c r="BC30" s="291"/>
      <c r="BD30" s="291"/>
      <c r="BE30" s="291"/>
      <c r="BF30" s="67" t="s">
        <v>316</v>
      </c>
      <c r="BG30" s="67"/>
      <c r="BH30" s="291" t="str">
        <f>組合せ予選①!B37</f>
        <v>八千代町ＳＳ</v>
      </c>
      <c r="BI30" s="291"/>
      <c r="BJ30" s="291"/>
      <c r="BK30" s="291"/>
      <c r="BL30" s="291"/>
      <c r="BM30" s="291"/>
      <c r="BN30" s="91"/>
      <c r="BO30" s="275" t="str">
        <f>AZ32</f>
        <v>本城睦ＦＣ</v>
      </c>
      <c r="BP30" s="291"/>
      <c r="BQ30" s="291"/>
      <c r="BR30" s="291"/>
      <c r="BS30" s="291"/>
      <c r="BT30" s="291"/>
      <c r="BU30" s="67" t="s">
        <v>336</v>
      </c>
      <c r="BV30" s="291" t="str">
        <f>BH32</f>
        <v>とりで倶楽部</v>
      </c>
      <c r="BW30" s="291"/>
      <c r="BX30" s="291"/>
      <c r="BY30" s="291"/>
      <c r="BZ30" s="291"/>
      <c r="CA30" s="276"/>
    </row>
    <row r="31" spans="1:79" ht="18.75" customHeight="1">
      <c r="A31" s="69"/>
      <c r="B31" s="56"/>
      <c r="C31" s="277"/>
      <c r="D31" s="277"/>
      <c r="E31" s="57"/>
      <c r="F31" s="293" t="s">
        <v>319</v>
      </c>
      <c r="G31" s="277"/>
      <c r="H31" s="277"/>
      <c r="I31" s="277"/>
      <c r="J31" s="277"/>
      <c r="K31" s="277"/>
      <c r="L31" s="294"/>
      <c r="M31" s="70"/>
      <c r="N31" s="282"/>
      <c r="O31" s="282"/>
      <c r="P31" s="282"/>
      <c r="Q31" s="282"/>
      <c r="R31" s="282"/>
      <c r="S31" s="61"/>
      <c r="T31" s="61"/>
      <c r="U31" s="61"/>
      <c r="V31" s="283"/>
      <c r="W31" s="283"/>
      <c r="X31" s="283"/>
      <c r="Y31" s="283"/>
      <c r="Z31" s="283"/>
      <c r="AA31" s="62"/>
      <c r="AB31" s="317"/>
      <c r="AC31" s="317"/>
      <c r="AD31" s="317"/>
      <c r="AE31" s="317"/>
      <c r="AF31" s="317"/>
      <c r="AG31" s="61"/>
      <c r="AH31" s="318"/>
      <c r="AI31" s="318"/>
      <c r="AJ31" s="318"/>
      <c r="AK31" s="318"/>
      <c r="AL31" s="318"/>
      <c r="AN31" s="63"/>
      <c r="AO31" s="286"/>
      <c r="AP31" s="286"/>
      <c r="AQ31" s="64"/>
      <c r="AR31" s="295" t="s">
        <v>319</v>
      </c>
      <c r="AS31" s="286"/>
      <c r="AT31" s="286"/>
      <c r="AU31" s="286"/>
      <c r="AV31" s="286"/>
      <c r="AW31" s="286"/>
      <c r="AX31" s="296"/>
      <c r="AY31" s="66"/>
      <c r="AZ31" s="291"/>
      <c r="BA31" s="291"/>
      <c r="BB31" s="291"/>
      <c r="BC31" s="291"/>
      <c r="BD31" s="291"/>
      <c r="BE31" s="67"/>
      <c r="BF31" s="67"/>
      <c r="BG31" s="67"/>
      <c r="BH31" s="291"/>
      <c r="BI31" s="291"/>
      <c r="BJ31" s="291"/>
      <c r="BK31" s="291"/>
      <c r="BL31" s="291"/>
      <c r="BM31" s="291"/>
      <c r="BN31" s="91"/>
      <c r="BO31" s="275"/>
      <c r="BP31" s="291"/>
      <c r="BQ31" s="291"/>
      <c r="BR31" s="291"/>
      <c r="BS31" s="291"/>
      <c r="BT31" s="291"/>
      <c r="BU31" s="67"/>
      <c r="BV31" s="291"/>
      <c r="BW31" s="291"/>
      <c r="BX31" s="291"/>
      <c r="BY31" s="291"/>
      <c r="BZ31" s="291"/>
      <c r="CA31" s="276"/>
    </row>
    <row r="32" spans="1:79" ht="18.75" customHeight="1">
      <c r="A32" s="69"/>
      <c r="B32" s="56"/>
      <c r="C32" s="277">
        <v>4</v>
      </c>
      <c r="D32" s="277"/>
      <c r="E32" s="57"/>
      <c r="F32" s="278">
        <f>F21</f>
        <v>0.54166666666666663</v>
      </c>
      <c r="G32" s="279"/>
      <c r="H32" s="279"/>
      <c r="I32" s="58" t="s">
        <v>313</v>
      </c>
      <c r="J32" s="280">
        <f>F32+TIME(0,35,0)</f>
        <v>0.56597222222222221</v>
      </c>
      <c r="K32" s="280"/>
      <c r="L32" s="281"/>
      <c r="M32" s="70"/>
      <c r="N32" s="282" t="str">
        <f>[1]予選①!B33</f>
        <v>小見川JFC</v>
      </c>
      <c r="O32" s="282"/>
      <c r="P32" s="282"/>
      <c r="Q32" s="282"/>
      <c r="R32" s="282"/>
      <c r="S32" s="61"/>
      <c r="T32" s="61" t="s">
        <v>314</v>
      </c>
      <c r="U32" s="61"/>
      <c r="V32" s="283" t="str">
        <f>[1]予選①!B35</f>
        <v>息栖SSS</v>
      </c>
      <c r="W32" s="283"/>
      <c r="X32" s="283"/>
      <c r="Y32" s="283"/>
      <c r="Z32" s="283"/>
      <c r="AA32" s="62"/>
      <c r="AB32" s="284" t="str">
        <f>[1]予選①!B43</f>
        <v>横瀬SSS</v>
      </c>
      <c r="AC32" s="284"/>
      <c r="AD32" s="284"/>
      <c r="AE32" s="284"/>
      <c r="AF32" s="284"/>
      <c r="AG32" s="61" t="s">
        <v>315</v>
      </c>
      <c r="AH32" s="285" t="str">
        <f>[1]予選①!B49</f>
        <v>中台SC</v>
      </c>
      <c r="AI32" s="285"/>
      <c r="AJ32" s="285"/>
      <c r="AK32" s="285"/>
      <c r="AL32" s="285"/>
      <c r="AN32" s="63"/>
      <c r="AO32" s="286">
        <v>4</v>
      </c>
      <c r="AP32" s="286"/>
      <c r="AQ32" s="64"/>
      <c r="AR32" s="287">
        <v>0.54166666666666663</v>
      </c>
      <c r="AS32" s="288"/>
      <c r="AT32" s="288"/>
      <c r="AU32" s="65" t="s">
        <v>313</v>
      </c>
      <c r="AV32" s="289">
        <f>AR32+TIME(0,35,0)</f>
        <v>0.56597222222222221</v>
      </c>
      <c r="AW32" s="289"/>
      <c r="AX32" s="290"/>
      <c r="AY32" s="66"/>
      <c r="AZ32" s="291" t="str">
        <f>組合せ予選①!B45</f>
        <v>本城睦ＦＣ</v>
      </c>
      <c r="BA32" s="291"/>
      <c r="BB32" s="291"/>
      <c r="BC32" s="291"/>
      <c r="BD32" s="291"/>
      <c r="BE32" s="291"/>
      <c r="BF32" s="67" t="s">
        <v>337</v>
      </c>
      <c r="BG32" s="67"/>
      <c r="BH32" s="291" t="str">
        <f>組合せ予選①!B47</f>
        <v>とりで倶楽部</v>
      </c>
      <c r="BI32" s="291"/>
      <c r="BJ32" s="291"/>
      <c r="BK32" s="291"/>
      <c r="BL32" s="291"/>
      <c r="BM32" s="291"/>
      <c r="BN32" s="91"/>
      <c r="BO32" s="275" t="str">
        <f>AZ30</f>
        <v>波崎太田ＦＣ</v>
      </c>
      <c r="BP32" s="291"/>
      <c r="BQ32" s="291"/>
      <c r="BR32" s="291"/>
      <c r="BS32" s="291"/>
      <c r="BT32" s="291"/>
      <c r="BU32" s="67" t="s">
        <v>329</v>
      </c>
      <c r="BV32" s="291" t="str">
        <f>BH30</f>
        <v>八千代町ＳＳ</v>
      </c>
      <c r="BW32" s="291"/>
      <c r="BX32" s="291"/>
      <c r="BY32" s="291"/>
      <c r="BZ32" s="291"/>
      <c r="CA32" s="276"/>
    </row>
    <row r="33" spans="1:79" ht="18.75" customHeight="1">
      <c r="A33" s="69"/>
      <c r="B33" s="56"/>
      <c r="C33" s="277">
        <v>5</v>
      </c>
      <c r="D33" s="277"/>
      <c r="E33" s="57"/>
      <c r="F33" s="278">
        <f>F22</f>
        <v>0.57638888888888895</v>
      </c>
      <c r="G33" s="279"/>
      <c r="H33" s="279"/>
      <c r="I33" s="58" t="s">
        <v>313</v>
      </c>
      <c r="J33" s="280">
        <f>F33+TIME(0,35,0)</f>
        <v>0.60069444444444453</v>
      </c>
      <c r="K33" s="280"/>
      <c r="L33" s="281"/>
      <c r="M33" s="70"/>
      <c r="N33" s="282" t="str">
        <f>[1]予選①!B31</f>
        <v>波崎太田FC</v>
      </c>
      <c r="O33" s="282"/>
      <c r="P33" s="282"/>
      <c r="Q33" s="282"/>
      <c r="R33" s="282"/>
      <c r="S33" s="61"/>
      <c r="T33" s="61" t="s">
        <v>314</v>
      </c>
      <c r="U33" s="61"/>
      <c r="V33" s="283" t="str">
        <f>[1]予選①!B35</f>
        <v>息栖SSS</v>
      </c>
      <c r="W33" s="283"/>
      <c r="X33" s="283"/>
      <c r="Y33" s="283"/>
      <c r="Z33" s="283"/>
      <c r="AA33" s="62"/>
      <c r="AB33" s="284" t="str">
        <f>[1]予選①!B45</f>
        <v>日の出SS</v>
      </c>
      <c r="AC33" s="284"/>
      <c r="AD33" s="284"/>
      <c r="AE33" s="284"/>
      <c r="AF33" s="284"/>
      <c r="AG33" s="61" t="s">
        <v>315</v>
      </c>
      <c r="AH33" s="285" t="str">
        <f>[1]予選①!B49</f>
        <v>中台SC</v>
      </c>
      <c r="AI33" s="285"/>
      <c r="AJ33" s="285"/>
      <c r="AK33" s="285"/>
      <c r="AL33" s="285"/>
      <c r="AN33" s="63"/>
      <c r="AO33" s="286">
        <v>5</v>
      </c>
      <c r="AP33" s="286"/>
      <c r="AQ33" s="64"/>
      <c r="AR33" s="287">
        <v>0.57291666666666663</v>
      </c>
      <c r="AS33" s="288"/>
      <c r="AT33" s="288"/>
      <c r="AU33" s="65" t="s">
        <v>313</v>
      </c>
      <c r="AV33" s="289">
        <f>AR33+TIME(0,35,0)</f>
        <v>0.59722222222222221</v>
      </c>
      <c r="AW33" s="289"/>
      <c r="AX33" s="290"/>
      <c r="AY33" s="66"/>
      <c r="AZ33" s="291" t="str">
        <f>組合せ予選①!B31</f>
        <v>波崎太田ＦＣ</v>
      </c>
      <c r="BA33" s="291"/>
      <c r="BB33" s="291"/>
      <c r="BC33" s="291"/>
      <c r="BD33" s="291"/>
      <c r="BE33" s="291"/>
      <c r="BF33" s="67" t="s">
        <v>338</v>
      </c>
      <c r="BG33" s="67"/>
      <c r="BH33" s="291" t="str">
        <f>組合せ予選①!B35</f>
        <v>横瀬ＳＳＳ</v>
      </c>
      <c r="BI33" s="291"/>
      <c r="BJ33" s="291"/>
      <c r="BK33" s="291"/>
      <c r="BL33" s="291"/>
      <c r="BM33" s="291"/>
      <c r="BN33" s="91"/>
      <c r="BO33" s="275" t="str">
        <f>AZ34</f>
        <v>本城睦ＦＣ</v>
      </c>
      <c r="BP33" s="291"/>
      <c r="BQ33" s="291"/>
      <c r="BR33" s="291"/>
      <c r="BS33" s="291"/>
      <c r="BT33" s="291"/>
      <c r="BU33" s="67" t="s">
        <v>339</v>
      </c>
      <c r="BV33" s="291" t="str">
        <f>BH34</f>
        <v>勿来ＳＣＳ</v>
      </c>
      <c r="BW33" s="291"/>
      <c r="BX33" s="291"/>
      <c r="BY33" s="291"/>
      <c r="BZ33" s="291"/>
      <c r="CA33" s="276"/>
    </row>
    <row r="34" spans="1:79" ht="18.75" customHeight="1" thickBot="1">
      <c r="A34" s="69"/>
      <c r="B34" s="71"/>
      <c r="C34" s="308">
        <v>6</v>
      </c>
      <c r="D34" s="308"/>
      <c r="E34" s="72"/>
      <c r="F34" s="309">
        <f>F23</f>
        <v>0.60763888888888895</v>
      </c>
      <c r="G34" s="310"/>
      <c r="H34" s="310"/>
      <c r="I34" s="73" t="s">
        <v>313</v>
      </c>
      <c r="J34" s="311">
        <f>F34+TIME(0,35,0)</f>
        <v>0.63194444444444453</v>
      </c>
      <c r="K34" s="311"/>
      <c r="L34" s="312"/>
      <c r="M34" s="74"/>
      <c r="N34" s="313" t="str">
        <f>[1]予選①!B37</f>
        <v>FC日立</v>
      </c>
      <c r="O34" s="313"/>
      <c r="P34" s="313"/>
      <c r="Q34" s="313"/>
      <c r="R34" s="313"/>
      <c r="S34" s="75"/>
      <c r="T34" s="75" t="s">
        <v>314</v>
      </c>
      <c r="U34" s="75"/>
      <c r="V34" s="314" t="str">
        <f>[1]予選①!B33</f>
        <v>小見川JFC</v>
      </c>
      <c r="W34" s="314"/>
      <c r="X34" s="314"/>
      <c r="Y34" s="314"/>
      <c r="Z34" s="314"/>
      <c r="AA34" s="76"/>
      <c r="AB34" s="315" t="str">
        <f>[1]予選①!B43</f>
        <v>横瀬SSS</v>
      </c>
      <c r="AC34" s="315"/>
      <c r="AD34" s="315"/>
      <c r="AE34" s="315"/>
      <c r="AF34" s="315"/>
      <c r="AG34" s="75" t="s">
        <v>315</v>
      </c>
      <c r="AH34" s="300" t="str">
        <f>[1]予選①!B47</f>
        <v>笠原SSS</v>
      </c>
      <c r="AI34" s="300"/>
      <c r="AJ34" s="300"/>
      <c r="AK34" s="300"/>
      <c r="AL34" s="300"/>
      <c r="AN34" s="77"/>
      <c r="AO34" s="301">
        <v>6</v>
      </c>
      <c r="AP34" s="301"/>
      <c r="AQ34" s="78"/>
      <c r="AR34" s="302">
        <v>0.60416666666666663</v>
      </c>
      <c r="AS34" s="303"/>
      <c r="AT34" s="303"/>
      <c r="AU34" s="79" t="s">
        <v>313</v>
      </c>
      <c r="AV34" s="304">
        <f>AR34+TIME(0,35,0)</f>
        <v>0.62847222222222221</v>
      </c>
      <c r="AW34" s="304"/>
      <c r="AX34" s="305"/>
      <c r="AY34" s="80"/>
      <c r="AZ34" s="306" t="str">
        <f>組合せ予選①!B45</f>
        <v>本城睦ＦＣ</v>
      </c>
      <c r="BA34" s="306"/>
      <c r="BB34" s="306"/>
      <c r="BC34" s="306"/>
      <c r="BD34" s="306"/>
      <c r="BE34" s="306"/>
      <c r="BF34" s="81" t="s">
        <v>323</v>
      </c>
      <c r="BG34" s="81"/>
      <c r="BH34" s="306" t="str">
        <f>組合せ予選①!B49</f>
        <v>勿来ＳＣＳ</v>
      </c>
      <c r="BI34" s="306"/>
      <c r="BJ34" s="306"/>
      <c r="BK34" s="306"/>
      <c r="BL34" s="306"/>
      <c r="BM34" s="306"/>
      <c r="BN34" s="92"/>
      <c r="BO34" s="298" t="str">
        <f>AZ33</f>
        <v>波崎太田ＦＣ</v>
      </c>
      <c r="BP34" s="306"/>
      <c r="BQ34" s="306"/>
      <c r="BR34" s="306"/>
      <c r="BS34" s="306"/>
      <c r="BT34" s="306"/>
      <c r="BU34" s="81" t="s">
        <v>336</v>
      </c>
      <c r="BV34" s="306" t="str">
        <f>BH33</f>
        <v>横瀬ＳＳＳ</v>
      </c>
      <c r="BW34" s="306"/>
      <c r="BX34" s="306"/>
      <c r="BY34" s="306"/>
      <c r="BZ34" s="306"/>
      <c r="CA34" s="299"/>
    </row>
    <row r="35" spans="1:79" ht="18.75" customHeight="1">
      <c r="A35" s="69"/>
      <c r="B35" s="83"/>
      <c r="C35" s="83"/>
      <c r="D35" s="83"/>
      <c r="E35" s="83"/>
      <c r="F35" s="84"/>
      <c r="G35" s="83"/>
      <c r="H35" s="83"/>
      <c r="I35" s="85"/>
      <c r="J35" s="86"/>
      <c r="K35" s="86"/>
      <c r="L35" s="86"/>
      <c r="M35" s="87"/>
      <c r="N35" s="88"/>
      <c r="O35" s="88"/>
      <c r="P35" s="88"/>
      <c r="Q35" s="88"/>
      <c r="R35" s="88"/>
      <c r="S35" s="85"/>
      <c r="T35" s="85"/>
      <c r="U35" s="85"/>
      <c r="V35" s="93"/>
      <c r="W35" s="93"/>
      <c r="X35" s="93"/>
      <c r="Y35" s="93"/>
      <c r="Z35" s="93"/>
      <c r="AA35" s="87"/>
      <c r="AB35" s="88"/>
      <c r="AC35" s="88"/>
      <c r="AD35" s="88"/>
      <c r="AE35" s="88"/>
      <c r="AF35" s="88"/>
      <c r="AG35" s="85"/>
      <c r="AH35" s="89"/>
      <c r="AI35" s="89"/>
      <c r="AJ35" s="89"/>
      <c r="AK35" s="89"/>
      <c r="AL35" s="89"/>
    </row>
    <row r="37" spans="1:79" ht="18" thickBot="1">
      <c r="B37" s="243" t="str">
        <f>[1]予選①!B39</f>
        <v>予選 Ｄブロック</v>
      </c>
      <c r="C37" s="243"/>
      <c r="D37" s="243"/>
      <c r="E37" s="243"/>
      <c r="F37" s="243"/>
      <c r="G37" s="243"/>
      <c r="H37" s="243"/>
      <c r="I37" s="243"/>
      <c r="J37" s="319" t="str">
        <f>[1]予選①!J39</f>
        <v>海浜多目的広場</v>
      </c>
      <c r="K37" s="319"/>
      <c r="L37" s="319"/>
      <c r="M37" s="319"/>
      <c r="N37" s="319"/>
      <c r="O37" s="319"/>
      <c r="P37" s="319"/>
      <c r="Q37" s="319"/>
      <c r="R37" s="319"/>
      <c r="S37" s="245" t="str">
        <f>[1]予選①!S39</f>
        <v>③・④コート</v>
      </c>
      <c r="T37" s="245"/>
      <c r="U37" s="245"/>
      <c r="V37" s="245"/>
      <c r="W37" s="245"/>
      <c r="AN37" s="19" t="s">
        <v>330</v>
      </c>
      <c r="AY37" s="19" t="s">
        <v>340</v>
      </c>
    </row>
    <row r="38" spans="1:79" ht="18.75" customHeight="1" thickBot="1">
      <c r="B38" s="267" t="s">
        <v>309</v>
      </c>
      <c r="C38" s="268"/>
      <c r="D38" s="268"/>
      <c r="E38" s="269"/>
      <c r="F38" s="267" t="s">
        <v>310</v>
      </c>
      <c r="G38" s="268"/>
      <c r="H38" s="268"/>
      <c r="I38" s="268"/>
      <c r="J38" s="268"/>
      <c r="K38" s="268"/>
      <c r="L38" s="269"/>
      <c r="M38" s="270" t="s">
        <v>311</v>
      </c>
      <c r="N38" s="271"/>
      <c r="O38" s="271"/>
      <c r="P38" s="271"/>
      <c r="Q38" s="271"/>
      <c r="R38" s="271"/>
      <c r="S38" s="271"/>
      <c r="T38" s="271"/>
      <c r="U38" s="271"/>
      <c r="V38" s="271"/>
      <c r="W38" s="271"/>
      <c r="X38" s="271"/>
      <c r="Y38" s="271"/>
      <c r="Z38" s="271"/>
      <c r="AA38" s="272"/>
      <c r="AB38" s="273" t="s">
        <v>312</v>
      </c>
      <c r="AC38" s="273"/>
      <c r="AD38" s="273"/>
      <c r="AE38" s="273"/>
      <c r="AF38" s="273"/>
      <c r="AG38" s="273"/>
      <c r="AH38" s="273"/>
      <c r="AI38" s="273"/>
      <c r="AJ38" s="273"/>
      <c r="AK38" s="273"/>
      <c r="AL38" s="273"/>
      <c r="AN38" s="267" t="s">
        <v>309</v>
      </c>
      <c r="AO38" s="268"/>
      <c r="AP38" s="268"/>
      <c r="AQ38" s="269"/>
      <c r="AR38" s="267" t="s">
        <v>310</v>
      </c>
      <c r="AS38" s="268"/>
      <c r="AT38" s="268"/>
      <c r="AU38" s="268"/>
      <c r="AV38" s="268"/>
      <c r="AW38" s="268"/>
      <c r="AX38" s="269"/>
      <c r="AY38" s="323" t="s">
        <v>311</v>
      </c>
      <c r="AZ38" s="323"/>
      <c r="BA38" s="323"/>
      <c r="BB38" s="323"/>
      <c r="BC38" s="323"/>
      <c r="BD38" s="323"/>
      <c r="BE38" s="323"/>
      <c r="BF38" s="323"/>
      <c r="BG38" s="323"/>
      <c r="BH38" s="323"/>
      <c r="BI38" s="323"/>
      <c r="BJ38" s="323"/>
      <c r="BK38" s="323"/>
      <c r="BL38" s="323"/>
      <c r="BM38" s="323"/>
      <c r="BN38" s="324"/>
      <c r="BO38" s="270" t="s">
        <v>312</v>
      </c>
      <c r="BP38" s="271"/>
      <c r="BQ38" s="271"/>
      <c r="BR38" s="271"/>
      <c r="BS38" s="271"/>
      <c r="BT38" s="271"/>
      <c r="BU38" s="271"/>
      <c r="BV38" s="271"/>
      <c r="BW38" s="271"/>
      <c r="BX38" s="271"/>
      <c r="BY38" s="271"/>
      <c r="BZ38" s="271"/>
      <c r="CA38" s="272"/>
    </row>
    <row r="39" spans="1:79" ht="18.75" customHeight="1">
      <c r="B39" s="45"/>
      <c r="C39" s="257">
        <v>1</v>
      </c>
      <c r="D39" s="257"/>
      <c r="E39" s="46"/>
      <c r="F39" s="258">
        <f>F28</f>
        <v>0.41666666666666669</v>
      </c>
      <c r="G39" s="259"/>
      <c r="H39" s="259"/>
      <c r="I39" s="47" t="s">
        <v>313</v>
      </c>
      <c r="J39" s="260">
        <f>F39+TIME(0,35,0)</f>
        <v>0.44097222222222227</v>
      </c>
      <c r="K39" s="260"/>
      <c r="L39" s="261"/>
      <c r="M39" s="47"/>
      <c r="N39" s="262" t="str">
        <f>[1]予選①!B43</f>
        <v>横瀬SSS</v>
      </c>
      <c r="O39" s="262"/>
      <c r="P39" s="262"/>
      <c r="Q39" s="262"/>
      <c r="R39" s="262"/>
      <c r="S39" s="48"/>
      <c r="T39" s="48" t="s">
        <v>314</v>
      </c>
      <c r="U39" s="48"/>
      <c r="V39" s="263" t="str">
        <f>[1]予選①!B45</f>
        <v>日の出SS</v>
      </c>
      <c r="W39" s="263"/>
      <c r="X39" s="263"/>
      <c r="Y39" s="263"/>
      <c r="Z39" s="263"/>
      <c r="AA39" s="49"/>
      <c r="AB39" s="264" t="str">
        <f>[1]予選①!B35</f>
        <v>息栖SSS</v>
      </c>
      <c r="AC39" s="264"/>
      <c r="AD39" s="264"/>
      <c r="AE39" s="264"/>
      <c r="AF39" s="264"/>
      <c r="AG39" s="48" t="s">
        <v>315</v>
      </c>
      <c r="AH39" s="265" t="str">
        <f>[1]予選①!B37</f>
        <v>FC日立</v>
      </c>
      <c r="AI39" s="265"/>
      <c r="AJ39" s="265"/>
      <c r="AK39" s="265"/>
      <c r="AL39" s="265"/>
      <c r="AN39" s="50"/>
      <c r="AO39" s="266">
        <v>1</v>
      </c>
      <c r="AP39" s="266"/>
      <c r="AQ39" s="51"/>
      <c r="AR39" s="246">
        <v>0.41666666666666669</v>
      </c>
      <c r="AS39" s="247"/>
      <c r="AT39" s="247"/>
      <c r="AU39" s="52" t="s">
        <v>313</v>
      </c>
      <c r="AV39" s="248">
        <f>AR39+TIME(0,35,0)</f>
        <v>0.44097222222222227</v>
      </c>
      <c r="AW39" s="248"/>
      <c r="AX39" s="249"/>
      <c r="AY39" s="94"/>
      <c r="AZ39" s="250" t="str">
        <f>組合せ予選①!B35</f>
        <v>横瀬ＳＳＳ</v>
      </c>
      <c r="BA39" s="250"/>
      <c r="BB39" s="250"/>
      <c r="BC39" s="250"/>
      <c r="BD39" s="250"/>
      <c r="BE39" s="250"/>
      <c r="BF39" s="95" t="s">
        <v>341</v>
      </c>
      <c r="BG39" s="95"/>
      <c r="BH39" s="325" t="str">
        <f>組合せ予選①!B37</f>
        <v>八千代町ＳＳ</v>
      </c>
      <c r="BI39" s="325"/>
      <c r="BJ39" s="325"/>
      <c r="BK39" s="325"/>
      <c r="BL39" s="325"/>
      <c r="BM39" s="325"/>
      <c r="BN39" s="96"/>
      <c r="BO39" s="327" t="str">
        <f>AZ40</f>
        <v>フォルサ若松ＦＣ</v>
      </c>
      <c r="BP39" s="325"/>
      <c r="BQ39" s="325"/>
      <c r="BR39" s="325"/>
      <c r="BS39" s="325"/>
      <c r="BT39" s="325"/>
      <c r="BU39" s="95" t="s">
        <v>342</v>
      </c>
      <c r="BV39" s="325" t="str">
        <f>BH40</f>
        <v>本城睦ＦＣ</v>
      </c>
      <c r="BW39" s="325"/>
      <c r="BX39" s="325"/>
      <c r="BY39" s="325"/>
      <c r="BZ39" s="325"/>
      <c r="CA39" s="326"/>
    </row>
    <row r="40" spans="1:79" ht="18.75" customHeight="1">
      <c r="B40" s="56"/>
      <c r="C40" s="277">
        <v>2</v>
      </c>
      <c r="D40" s="277"/>
      <c r="E40" s="57"/>
      <c r="F40" s="278">
        <f>F29</f>
        <v>0.44791666666666669</v>
      </c>
      <c r="G40" s="279"/>
      <c r="H40" s="279"/>
      <c r="I40" s="58" t="s">
        <v>313</v>
      </c>
      <c r="J40" s="280">
        <f>F40+TIME(0,35,0)</f>
        <v>0.47222222222222227</v>
      </c>
      <c r="K40" s="280"/>
      <c r="L40" s="281"/>
      <c r="M40" s="59"/>
      <c r="N40" s="282" t="str">
        <f>[1]予選①!B47</f>
        <v>笠原SSS</v>
      </c>
      <c r="O40" s="282"/>
      <c r="P40" s="282"/>
      <c r="Q40" s="282"/>
      <c r="R40" s="282"/>
      <c r="S40" s="60"/>
      <c r="T40" s="61" t="s">
        <v>314</v>
      </c>
      <c r="U40" s="60"/>
      <c r="V40" s="283" t="str">
        <f>[1]予選①!B49</f>
        <v>中台SC</v>
      </c>
      <c r="W40" s="283"/>
      <c r="X40" s="283"/>
      <c r="Y40" s="283"/>
      <c r="Z40" s="283"/>
      <c r="AA40" s="62"/>
      <c r="AB40" s="284" t="str">
        <f>[1]予選①!B31</f>
        <v>波崎太田FC</v>
      </c>
      <c r="AC40" s="284"/>
      <c r="AD40" s="284"/>
      <c r="AE40" s="284"/>
      <c r="AF40" s="284"/>
      <c r="AG40" s="61" t="s">
        <v>315</v>
      </c>
      <c r="AH40" s="285" t="str">
        <f>[1]予選①!B33</f>
        <v>小見川JFC</v>
      </c>
      <c r="AI40" s="285"/>
      <c r="AJ40" s="285"/>
      <c r="AK40" s="285"/>
      <c r="AL40" s="285"/>
      <c r="AN40" s="63"/>
      <c r="AO40" s="286">
        <v>2</v>
      </c>
      <c r="AP40" s="286"/>
      <c r="AQ40" s="64"/>
      <c r="AR40" s="287">
        <v>0.44791666666666669</v>
      </c>
      <c r="AS40" s="288"/>
      <c r="AT40" s="288"/>
      <c r="AU40" s="65" t="s">
        <v>313</v>
      </c>
      <c r="AV40" s="289">
        <f>AR40+TIME(0,35,0)</f>
        <v>0.47222222222222227</v>
      </c>
      <c r="AW40" s="289"/>
      <c r="AX40" s="290"/>
      <c r="AY40" s="97"/>
      <c r="AZ40" s="291" t="str">
        <f>組合せ予選①!B43</f>
        <v>フォルサ若松ＦＣ</v>
      </c>
      <c r="BA40" s="291"/>
      <c r="BB40" s="291"/>
      <c r="BC40" s="291"/>
      <c r="BD40" s="291"/>
      <c r="BE40" s="291"/>
      <c r="BF40" s="67" t="s">
        <v>341</v>
      </c>
      <c r="BG40" s="67"/>
      <c r="BH40" s="291" t="str">
        <f>組合せ予選①!B45</f>
        <v>本城睦ＦＣ</v>
      </c>
      <c r="BI40" s="291"/>
      <c r="BJ40" s="291"/>
      <c r="BK40" s="291"/>
      <c r="BL40" s="291"/>
      <c r="BM40" s="291"/>
      <c r="BN40" s="91"/>
      <c r="BO40" s="275" t="str">
        <f>AZ39</f>
        <v>横瀬ＳＳＳ</v>
      </c>
      <c r="BP40" s="291"/>
      <c r="BQ40" s="291"/>
      <c r="BR40" s="291"/>
      <c r="BS40" s="291"/>
      <c r="BT40" s="291"/>
      <c r="BU40" s="67" t="s">
        <v>335</v>
      </c>
      <c r="BV40" s="291" t="str">
        <f>BH39</f>
        <v>八千代町ＳＳ</v>
      </c>
      <c r="BW40" s="291"/>
      <c r="BX40" s="291"/>
      <c r="BY40" s="291"/>
      <c r="BZ40" s="291"/>
      <c r="CA40" s="276"/>
    </row>
    <row r="41" spans="1:79" ht="18.75" customHeight="1">
      <c r="A41" s="69"/>
      <c r="B41" s="56"/>
      <c r="C41" s="277">
        <v>3</v>
      </c>
      <c r="D41" s="277"/>
      <c r="E41" s="57"/>
      <c r="F41" s="278">
        <f>F30</f>
        <v>0.4826388888888889</v>
      </c>
      <c r="G41" s="279"/>
      <c r="H41" s="279"/>
      <c r="I41" s="58" t="s">
        <v>313</v>
      </c>
      <c r="J41" s="280">
        <f>F41+TIME(0,35,0)</f>
        <v>0.50694444444444442</v>
      </c>
      <c r="K41" s="280"/>
      <c r="L41" s="281"/>
      <c r="M41" s="59"/>
      <c r="N41" s="282" t="str">
        <f>[1]予選①!B43</f>
        <v>横瀬SSS</v>
      </c>
      <c r="O41" s="282"/>
      <c r="P41" s="282"/>
      <c r="Q41" s="282"/>
      <c r="R41" s="282"/>
      <c r="S41" s="61"/>
      <c r="T41" s="61" t="s">
        <v>314</v>
      </c>
      <c r="U41" s="61"/>
      <c r="V41" s="283" t="str">
        <f>[1]予選①!B49</f>
        <v>中台SC</v>
      </c>
      <c r="W41" s="283"/>
      <c r="X41" s="283"/>
      <c r="Y41" s="283"/>
      <c r="Z41" s="283"/>
      <c r="AA41" s="62"/>
      <c r="AB41" s="284" t="str">
        <f>[1]予選①!B35</f>
        <v>息栖SSS</v>
      </c>
      <c r="AC41" s="284"/>
      <c r="AD41" s="284"/>
      <c r="AE41" s="284"/>
      <c r="AF41" s="284"/>
      <c r="AG41" s="61" t="s">
        <v>315</v>
      </c>
      <c r="AH41" s="285" t="str">
        <f>[1]予選①!B33</f>
        <v>小見川JFC</v>
      </c>
      <c r="AI41" s="285"/>
      <c r="AJ41" s="285"/>
      <c r="AK41" s="285"/>
      <c r="AL41" s="285"/>
      <c r="AN41" s="63"/>
      <c r="AO41" s="286">
        <v>3</v>
      </c>
      <c r="AP41" s="286"/>
      <c r="AQ41" s="64"/>
      <c r="AR41" s="287">
        <v>0.47916666666666669</v>
      </c>
      <c r="AS41" s="288"/>
      <c r="AT41" s="288"/>
      <c r="AU41" s="65" t="s">
        <v>313</v>
      </c>
      <c r="AV41" s="289">
        <f>AR41+TIME(0,35,0)</f>
        <v>0.50347222222222221</v>
      </c>
      <c r="AW41" s="289"/>
      <c r="AX41" s="290"/>
      <c r="AY41" s="97"/>
      <c r="AZ41" s="291" t="str">
        <f>組合せ予選①!B33</f>
        <v>鉾田ＳＳＳ</v>
      </c>
      <c r="BA41" s="291"/>
      <c r="BB41" s="291"/>
      <c r="BC41" s="291"/>
      <c r="BD41" s="291"/>
      <c r="BE41" s="291"/>
      <c r="BF41" s="67" t="s">
        <v>323</v>
      </c>
      <c r="BG41" s="67"/>
      <c r="BH41" s="291" t="str">
        <f>組合せ予選①!B35</f>
        <v>横瀬ＳＳＳ</v>
      </c>
      <c r="BI41" s="291"/>
      <c r="BJ41" s="291"/>
      <c r="BK41" s="291"/>
      <c r="BL41" s="291"/>
      <c r="BM41" s="291"/>
      <c r="BN41" s="91"/>
      <c r="BO41" s="275" t="str">
        <f>AZ43</f>
        <v>フォルサ若松ＦＣ</v>
      </c>
      <c r="BP41" s="291"/>
      <c r="BQ41" s="291"/>
      <c r="BR41" s="291"/>
      <c r="BS41" s="291"/>
      <c r="BT41" s="291"/>
      <c r="BU41" s="67" t="s">
        <v>335</v>
      </c>
      <c r="BV41" s="291" t="str">
        <f>BH43</f>
        <v>勿来ＳＣＳ</v>
      </c>
      <c r="BW41" s="291"/>
      <c r="BX41" s="291"/>
      <c r="BY41" s="291"/>
      <c r="BZ41" s="291"/>
      <c r="CA41" s="276"/>
    </row>
    <row r="42" spans="1:79" ht="18.75" customHeight="1">
      <c r="A42" s="69"/>
      <c r="B42" s="56"/>
      <c r="C42" s="277"/>
      <c r="D42" s="277"/>
      <c r="E42" s="57"/>
      <c r="F42" s="293" t="s">
        <v>319</v>
      </c>
      <c r="G42" s="277"/>
      <c r="H42" s="277"/>
      <c r="I42" s="277"/>
      <c r="J42" s="277"/>
      <c r="K42" s="277"/>
      <c r="L42" s="294"/>
      <c r="M42" s="70"/>
      <c r="N42" s="282"/>
      <c r="O42" s="282"/>
      <c r="P42" s="282"/>
      <c r="Q42" s="282"/>
      <c r="R42" s="282"/>
      <c r="S42" s="61"/>
      <c r="T42" s="61"/>
      <c r="U42" s="61"/>
      <c r="V42" s="283"/>
      <c r="W42" s="283"/>
      <c r="X42" s="283"/>
      <c r="Y42" s="283"/>
      <c r="Z42" s="283"/>
      <c r="AA42" s="62"/>
      <c r="AB42" s="317"/>
      <c r="AC42" s="317"/>
      <c r="AD42" s="317"/>
      <c r="AE42" s="317"/>
      <c r="AF42" s="317"/>
      <c r="AG42" s="61"/>
      <c r="AH42" s="318"/>
      <c r="AI42" s="318"/>
      <c r="AJ42" s="318"/>
      <c r="AK42" s="318"/>
      <c r="AL42" s="318"/>
      <c r="AN42" s="63"/>
      <c r="AO42" s="286"/>
      <c r="AP42" s="286"/>
      <c r="AQ42" s="64"/>
      <c r="AR42" s="295" t="s">
        <v>319</v>
      </c>
      <c r="AS42" s="286"/>
      <c r="AT42" s="286"/>
      <c r="AU42" s="286"/>
      <c r="AV42" s="286"/>
      <c r="AW42" s="286"/>
      <c r="AX42" s="296"/>
      <c r="AY42" s="97"/>
      <c r="AZ42" s="291"/>
      <c r="BA42" s="291"/>
      <c r="BB42" s="291"/>
      <c r="BC42" s="291"/>
      <c r="BD42" s="291"/>
      <c r="BE42" s="67"/>
      <c r="BF42" s="67"/>
      <c r="BG42" s="67"/>
      <c r="BH42" s="291"/>
      <c r="BI42" s="291"/>
      <c r="BJ42" s="291"/>
      <c r="BK42" s="291"/>
      <c r="BL42" s="291"/>
      <c r="BM42" s="291"/>
      <c r="BN42" s="91"/>
      <c r="BO42" s="275"/>
      <c r="BP42" s="291"/>
      <c r="BQ42" s="291"/>
      <c r="BR42" s="291"/>
      <c r="BS42" s="291"/>
      <c r="BT42" s="291"/>
      <c r="BU42" s="67"/>
      <c r="BV42" s="291"/>
      <c r="BW42" s="291"/>
      <c r="BX42" s="291"/>
      <c r="BY42" s="291"/>
      <c r="BZ42" s="291"/>
      <c r="CA42" s="276"/>
    </row>
    <row r="43" spans="1:79" ht="18.75" customHeight="1">
      <c r="A43" s="69"/>
      <c r="B43" s="56"/>
      <c r="C43" s="277">
        <v>4</v>
      </c>
      <c r="D43" s="277"/>
      <c r="E43" s="57"/>
      <c r="F43" s="278">
        <f>F32</f>
        <v>0.54166666666666663</v>
      </c>
      <c r="G43" s="279"/>
      <c r="H43" s="279"/>
      <c r="I43" s="58" t="s">
        <v>313</v>
      </c>
      <c r="J43" s="280">
        <f>F43+TIME(0,35,0)</f>
        <v>0.56597222222222221</v>
      </c>
      <c r="K43" s="280"/>
      <c r="L43" s="281"/>
      <c r="M43" s="70"/>
      <c r="N43" s="282" t="str">
        <f>[1]予選①!B45</f>
        <v>日の出SS</v>
      </c>
      <c r="O43" s="282"/>
      <c r="P43" s="282"/>
      <c r="Q43" s="282"/>
      <c r="R43" s="282"/>
      <c r="S43" s="61"/>
      <c r="T43" s="61" t="s">
        <v>314</v>
      </c>
      <c r="U43" s="61"/>
      <c r="V43" s="283" t="str">
        <f>[1]予選①!B47</f>
        <v>笠原SSS</v>
      </c>
      <c r="W43" s="283"/>
      <c r="X43" s="283"/>
      <c r="Y43" s="283"/>
      <c r="Z43" s="283"/>
      <c r="AA43" s="62"/>
      <c r="AB43" s="284" t="str">
        <f>[1]予選①!B31</f>
        <v>波崎太田FC</v>
      </c>
      <c r="AC43" s="284"/>
      <c r="AD43" s="284"/>
      <c r="AE43" s="284"/>
      <c r="AF43" s="284"/>
      <c r="AG43" s="61" t="s">
        <v>315</v>
      </c>
      <c r="AH43" s="285" t="str">
        <f>[1]予選①!B37</f>
        <v>FC日立</v>
      </c>
      <c r="AI43" s="285"/>
      <c r="AJ43" s="285"/>
      <c r="AK43" s="285"/>
      <c r="AL43" s="285"/>
      <c r="AN43" s="63"/>
      <c r="AO43" s="286">
        <v>4</v>
      </c>
      <c r="AP43" s="286"/>
      <c r="AQ43" s="64"/>
      <c r="AR43" s="287">
        <v>0.54166666666666663</v>
      </c>
      <c r="AS43" s="288"/>
      <c r="AT43" s="288"/>
      <c r="AU43" s="65" t="s">
        <v>313</v>
      </c>
      <c r="AV43" s="289">
        <f>AR43+TIME(0,35,0)</f>
        <v>0.56597222222222221</v>
      </c>
      <c r="AW43" s="289"/>
      <c r="AX43" s="290"/>
      <c r="AY43" s="97"/>
      <c r="AZ43" s="291" t="str">
        <f>組合せ予選①!B43</f>
        <v>フォルサ若松ＦＣ</v>
      </c>
      <c r="BA43" s="291"/>
      <c r="BB43" s="291"/>
      <c r="BC43" s="291"/>
      <c r="BD43" s="291"/>
      <c r="BE43" s="291"/>
      <c r="BF43" s="67" t="s">
        <v>338</v>
      </c>
      <c r="BG43" s="67"/>
      <c r="BH43" s="291" t="str">
        <f>組合せ予選①!B49</f>
        <v>勿来ＳＣＳ</v>
      </c>
      <c r="BI43" s="291"/>
      <c r="BJ43" s="291"/>
      <c r="BK43" s="291"/>
      <c r="BL43" s="291"/>
      <c r="BM43" s="291"/>
      <c r="BN43" s="91"/>
      <c r="BO43" s="275" t="str">
        <f>AZ41</f>
        <v>鉾田ＳＳＳ</v>
      </c>
      <c r="BP43" s="291"/>
      <c r="BQ43" s="291"/>
      <c r="BR43" s="291"/>
      <c r="BS43" s="291"/>
      <c r="BT43" s="291"/>
      <c r="BU43" s="67" t="s">
        <v>339</v>
      </c>
      <c r="BV43" s="291" t="str">
        <f>BH41</f>
        <v>横瀬ＳＳＳ</v>
      </c>
      <c r="BW43" s="291"/>
      <c r="BX43" s="291"/>
      <c r="BY43" s="291"/>
      <c r="BZ43" s="291"/>
      <c r="CA43" s="276"/>
    </row>
    <row r="44" spans="1:79" ht="18.75" customHeight="1">
      <c r="A44" s="69"/>
      <c r="B44" s="56"/>
      <c r="C44" s="277">
        <v>5</v>
      </c>
      <c r="D44" s="277"/>
      <c r="E44" s="57"/>
      <c r="F44" s="278">
        <f>F33</f>
        <v>0.57638888888888895</v>
      </c>
      <c r="G44" s="279"/>
      <c r="H44" s="279"/>
      <c r="I44" s="58" t="s">
        <v>313</v>
      </c>
      <c r="J44" s="280">
        <f>F44+TIME(0,35,0)</f>
        <v>0.60069444444444453</v>
      </c>
      <c r="K44" s="280"/>
      <c r="L44" s="281"/>
      <c r="M44" s="70"/>
      <c r="N44" s="282" t="str">
        <f>[1]予選①!B43</f>
        <v>横瀬SSS</v>
      </c>
      <c r="O44" s="282"/>
      <c r="P44" s="282"/>
      <c r="Q44" s="282"/>
      <c r="R44" s="282"/>
      <c r="S44" s="61"/>
      <c r="T44" s="61" t="s">
        <v>314</v>
      </c>
      <c r="U44" s="61"/>
      <c r="V44" s="283" t="str">
        <f>[1]予選①!B47</f>
        <v>笠原SSS</v>
      </c>
      <c r="W44" s="283"/>
      <c r="X44" s="283"/>
      <c r="Y44" s="283"/>
      <c r="Z44" s="283"/>
      <c r="AA44" s="62"/>
      <c r="AB44" s="284" t="str">
        <f>[1]予選①!B33</f>
        <v>小見川JFC</v>
      </c>
      <c r="AC44" s="284"/>
      <c r="AD44" s="284"/>
      <c r="AE44" s="284"/>
      <c r="AF44" s="284"/>
      <c r="AG44" s="61" t="s">
        <v>315</v>
      </c>
      <c r="AH44" s="285" t="str">
        <f>[1]予選①!B37</f>
        <v>FC日立</v>
      </c>
      <c r="AI44" s="285"/>
      <c r="AJ44" s="285"/>
      <c r="AK44" s="285"/>
      <c r="AL44" s="285"/>
      <c r="AN44" s="63"/>
      <c r="AO44" s="286">
        <v>5</v>
      </c>
      <c r="AP44" s="286"/>
      <c r="AQ44" s="64"/>
      <c r="AR44" s="287">
        <v>0.57291666666666663</v>
      </c>
      <c r="AS44" s="288"/>
      <c r="AT44" s="288"/>
      <c r="AU44" s="65" t="s">
        <v>313</v>
      </c>
      <c r="AV44" s="289">
        <f>AR44+TIME(0,35,0)</f>
        <v>0.59722222222222221</v>
      </c>
      <c r="AW44" s="289"/>
      <c r="AX44" s="290"/>
      <c r="AY44" s="97"/>
      <c r="AZ44" s="291" t="str">
        <f>組合せ予選①!B33</f>
        <v>鉾田ＳＳＳ</v>
      </c>
      <c r="BA44" s="291"/>
      <c r="BB44" s="291"/>
      <c r="BC44" s="291"/>
      <c r="BD44" s="291"/>
      <c r="BE44" s="291"/>
      <c r="BF44" s="67" t="s">
        <v>343</v>
      </c>
      <c r="BG44" s="67"/>
      <c r="BH44" s="291" t="str">
        <f>組合せ予選①!B37</f>
        <v>八千代町ＳＳ</v>
      </c>
      <c r="BI44" s="291"/>
      <c r="BJ44" s="291"/>
      <c r="BK44" s="291"/>
      <c r="BL44" s="291"/>
      <c r="BM44" s="291"/>
      <c r="BN44" s="91"/>
      <c r="BO44" s="275" t="str">
        <f>AZ45</f>
        <v>フォルサ若松ＦＣ</v>
      </c>
      <c r="BP44" s="291"/>
      <c r="BQ44" s="291"/>
      <c r="BR44" s="291"/>
      <c r="BS44" s="291"/>
      <c r="BT44" s="291"/>
      <c r="BU44" s="67" t="s">
        <v>339</v>
      </c>
      <c r="BV44" s="291" t="str">
        <f>BH45</f>
        <v>とりで倶楽部</v>
      </c>
      <c r="BW44" s="291"/>
      <c r="BX44" s="291"/>
      <c r="BY44" s="291"/>
      <c r="BZ44" s="291"/>
      <c r="CA44" s="276"/>
    </row>
    <row r="45" spans="1:79" ht="18.75" customHeight="1" thickBot="1">
      <c r="A45" s="69"/>
      <c r="B45" s="71"/>
      <c r="C45" s="308">
        <v>6</v>
      </c>
      <c r="D45" s="308"/>
      <c r="E45" s="72"/>
      <c r="F45" s="309">
        <f>F34</f>
        <v>0.60763888888888895</v>
      </c>
      <c r="G45" s="310"/>
      <c r="H45" s="310"/>
      <c r="I45" s="73" t="s">
        <v>313</v>
      </c>
      <c r="J45" s="311">
        <f>F45+TIME(0,35,0)</f>
        <v>0.63194444444444453</v>
      </c>
      <c r="K45" s="311"/>
      <c r="L45" s="312"/>
      <c r="M45" s="74"/>
      <c r="N45" s="313" t="str">
        <f>[1]予選①!B49</f>
        <v>中台SC</v>
      </c>
      <c r="O45" s="313"/>
      <c r="P45" s="313"/>
      <c r="Q45" s="313"/>
      <c r="R45" s="313"/>
      <c r="S45" s="75"/>
      <c r="T45" s="75" t="s">
        <v>314</v>
      </c>
      <c r="U45" s="75"/>
      <c r="V45" s="314" t="str">
        <f>[1]予選①!B45</f>
        <v>日の出SS</v>
      </c>
      <c r="W45" s="314"/>
      <c r="X45" s="314"/>
      <c r="Y45" s="314"/>
      <c r="Z45" s="314"/>
      <c r="AA45" s="76"/>
      <c r="AB45" s="315" t="str">
        <f>[1]予選①!B31</f>
        <v>波崎太田FC</v>
      </c>
      <c r="AC45" s="315"/>
      <c r="AD45" s="315"/>
      <c r="AE45" s="315"/>
      <c r="AF45" s="315"/>
      <c r="AG45" s="75" t="s">
        <v>315</v>
      </c>
      <c r="AH45" s="300" t="str">
        <f>[1]予選①!B35</f>
        <v>息栖SSS</v>
      </c>
      <c r="AI45" s="300"/>
      <c r="AJ45" s="300"/>
      <c r="AK45" s="300"/>
      <c r="AL45" s="300"/>
      <c r="AN45" s="77"/>
      <c r="AO45" s="301">
        <v>6</v>
      </c>
      <c r="AP45" s="301"/>
      <c r="AQ45" s="78"/>
      <c r="AR45" s="302">
        <v>0.60416666666666663</v>
      </c>
      <c r="AS45" s="303"/>
      <c r="AT45" s="303"/>
      <c r="AU45" s="79" t="s">
        <v>313</v>
      </c>
      <c r="AV45" s="304">
        <f>AR45+TIME(0,35,0)</f>
        <v>0.62847222222222221</v>
      </c>
      <c r="AW45" s="304"/>
      <c r="AX45" s="305"/>
      <c r="AY45" s="98"/>
      <c r="AZ45" s="306" t="str">
        <f>組合せ予選①!B43</f>
        <v>フォルサ若松ＦＣ</v>
      </c>
      <c r="BA45" s="306"/>
      <c r="BB45" s="306"/>
      <c r="BC45" s="306"/>
      <c r="BD45" s="306"/>
      <c r="BE45" s="306"/>
      <c r="BF45" s="81" t="s">
        <v>338</v>
      </c>
      <c r="BG45" s="81"/>
      <c r="BH45" s="306" t="str">
        <f>組合せ予選①!B47</f>
        <v>とりで倶楽部</v>
      </c>
      <c r="BI45" s="306"/>
      <c r="BJ45" s="306"/>
      <c r="BK45" s="306"/>
      <c r="BL45" s="306"/>
      <c r="BM45" s="306"/>
      <c r="BN45" s="92"/>
      <c r="BO45" s="298" t="str">
        <f>AZ44</f>
        <v>鉾田ＳＳＳ</v>
      </c>
      <c r="BP45" s="306"/>
      <c r="BQ45" s="306"/>
      <c r="BR45" s="306"/>
      <c r="BS45" s="306"/>
      <c r="BT45" s="306"/>
      <c r="BU45" s="81" t="s">
        <v>339</v>
      </c>
      <c r="BV45" s="306" t="str">
        <f>BH44</f>
        <v>八千代町ＳＳ</v>
      </c>
      <c r="BW45" s="306"/>
      <c r="BX45" s="306"/>
      <c r="BY45" s="306"/>
      <c r="BZ45" s="306"/>
      <c r="CA45" s="299"/>
    </row>
  </sheetData>
  <mergeCells count="432">
    <mergeCell ref="AV45:AX45"/>
    <mergeCell ref="AZ45:BE45"/>
    <mergeCell ref="BH45:BM45"/>
    <mergeCell ref="BO45:BT45"/>
    <mergeCell ref="BV45:CA45"/>
    <mergeCell ref="BV44:CA44"/>
    <mergeCell ref="C45:D45"/>
    <mergeCell ref="F45:H45"/>
    <mergeCell ref="J45:L45"/>
    <mergeCell ref="N45:R45"/>
    <mergeCell ref="V45:Z45"/>
    <mergeCell ref="AB45:AF45"/>
    <mergeCell ref="AH45:AL45"/>
    <mergeCell ref="AO45:AP45"/>
    <mergeCell ref="AR45:AT45"/>
    <mergeCell ref="AO44:AP44"/>
    <mergeCell ref="AR44:AT44"/>
    <mergeCell ref="AV44:AX44"/>
    <mergeCell ref="AZ44:BE44"/>
    <mergeCell ref="BH44:BM44"/>
    <mergeCell ref="BO44:BT44"/>
    <mergeCell ref="C44:D44"/>
    <mergeCell ref="F44:H44"/>
    <mergeCell ref="J44:L44"/>
    <mergeCell ref="N44:R44"/>
    <mergeCell ref="V44:Z44"/>
    <mergeCell ref="AB44:AF44"/>
    <mergeCell ref="AH44:AL44"/>
    <mergeCell ref="AB43:AF43"/>
    <mergeCell ref="AH43:AL43"/>
    <mergeCell ref="AR42:AX42"/>
    <mergeCell ref="AZ42:BD42"/>
    <mergeCell ref="BH42:BM42"/>
    <mergeCell ref="BO42:BT42"/>
    <mergeCell ref="BV42:CA42"/>
    <mergeCell ref="C43:D43"/>
    <mergeCell ref="F43:H43"/>
    <mergeCell ref="J43:L43"/>
    <mergeCell ref="N43:R43"/>
    <mergeCell ref="V43:Z43"/>
    <mergeCell ref="BH43:BM43"/>
    <mergeCell ref="BO43:BT43"/>
    <mergeCell ref="BV43:CA43"/>
    <mergeCell ref="AO43:AP43"/>
    <mergeCell ref="AR43:AT43"/>
    <mergeCell ref="AV43:AX43"/>
    <mergeCell ref="AZ43:BE43"/>
    <mergeCell ref="C42:D42"/>
    <mergeCell ref="F42:L42"/>
    <mergeCell ref="N42:R42"/>
    <mergeCell ref="V42:Z42"/>
    <mergeCell ref="AB42:AF42"/>
    <mergeCell ref="AH42:AL42"/>
    <mergeCell ref="AO42:AP42"/>
    <mergeCell ref="AB41:AF41"/>
    <mergeCell ref="AH41:AL41"/>
    <mergeCell ref="AO41:AP41"/>
    <mergeCell ref="AV40:AX40"/>
    <mergeCell ref="AZ40:BE40"/>
    <mergeCell ref="BH40:BM40"/>
    <mergeCell ref="BO40:BT40"/>
    <mergeCell ref="BV40:CA40"/>
    <mergeCell ref="C41:D41"/>
    <mergeCell ref="F41:H41"/>
    <mergeCell ref="J41:L41"/>
    <mergeCell ref="N41:R41"/>
    <mergeCell ref="V41:Z41"/>
    <mergeCell ref="BH41:BM41"/>
    <mergeCell ref="BO41:BT41"/>
    <mergeCell ref="BV41:CA41"/>
    <mergeCell ref="AR41:AT41"/>
    <mergeCell ref="AV41:AX41"/>
    <mergeCell ref="AZ41:BE41"/>
    <mergeCell ref="C40:D40"/>
    <mergeCell ref="F40:H40"/>
    <mergeCell ref="J40:L40"/>
    <mergeCell ref="N40:R40"/>
    <mergeCell ref="V40:Z40"/>
    <mergeCell ref="AB40:AF40"/>
    <mergeCell ref="AH40:AL40"/>
    <mergeCell ref="AO40:AP40"/>
    <mergeCell ref="AR40:AT40"/>
    <mergeCell ref="BO38:CA38"/>
    <mergeCell ref="C39:D39"/>
    <mergeCell ref="F39:H39"/>
    <mergeCell ref="J39:L39"/>
    <mergeCell ref="N39:R39"/>
    <mergeCell ref="V39:Z39"/>
    <mergeCell ref="AB39:AF39"/>
    <mergeCell ref="AH39:AL39"/>
    <mergeCell ref="BV39:CA39"/>
    <mergeCell ref="AO39:AP39"/>
    <mergeCell ref="AR39:AT39"/>
    <mergeCell ref="AV39:AX39"/>
    <mergeCell ref="AZ39:BE39"/>
    <mergeCell ref="BH39:BM39"/>
    <mergeCell ref="BO39:BT39"/>
    <mergeCell ref="BO34:BT34"/>
    <mergeCell ref="BV34:CA34"/>
    <mergeCell ref="B37:I37"/>
    <mergeCell ref="J37:R37"/>
    <mergeCell ref="S37:W37"/>
    <mergeCell ref="B38:E38"/>
    <mergeCell ref="F38:L38"/>
    <mergeCell ref="M38:AA38"/>
    <mergeCell ref="AB38:AL38"/>
    <mergeCell ref="AN38:AQ38"/>
    <mergeCell ref="AH34:AL34"/>
    <mergeCell ref="AO34:AP34"/>
    <mergeCell ref="AR34:AT34"/>
    <mergeCell ref="AV34:AX34"/>
    <mergeCell ref="AZ34:BE34"/>
    <mergeCell ref="BH34:BM34"/>
    <mergeCell ref="C34:D34"/>
    <mergeCell ref="F34:H34"/>
    <mergeCell ref="J34:L34"/>
    <mergeCell ref="N34:R34"/>
    <mergeCell ref="V34:Z34"/>
    <mergeCell ref="AB34:AF34"/>
    <mergeCell ref="AR38:AX38"/>
    <mergeCell ref="AY38:BN38"/>
    <mergeCell ref="AR33:AT33"/>
    <mergeCell ref="AV33:AX33"/>
    <mergeCell ref="AZ33:BE33"/>
    <mergeCell ref="BH33:BM33"/>
    <mergeCell ref="BO33:BT33"/>
    <mergeCell ref="BV33:CA33"/>
    <mergeCell ref="BO32:BT32"/>
    <mergeCell ref="BV32:CA32"/>
    <mergeCell ref="C33:D33"/>
    <mergeCell ref="F33:H33"/>
    <mergeCell ref="J33:L33"/>
    <mergeCell ref="N33:R33"/>
    <mergeCell ref="V33:Z33"/>
    <mergeCell ref="AB33:AF33"/>
    <mergeCell ref="AH33:AL33"/>
    <mergeCell ref="AO33:AP33"/>
    <mergeCell ref="AH32:AL32"/>
    <mergeCell ref="AO32:AP32"/>
    <mergeCell ref="AR32:AT32"/>
    <mergeCell ref="AV32:AX32"/>
    <mergeCell ref="AZ32:BE32"/>
    <mergeCell ref="BH32:BM32"/>
    <mergeCell ref="C32:D32"/>
    <mergeCell ref="F32:H32"/>
    <mergeCell ref="J32:L32"/>
    <mergeCell ref="N32:R32"/>
    <mergeCell ref="V32:Z32"/>
    <mergeCell ref="AB32:AF32"/>
    <mergeCell ref="AO31:AP31"/>
    <mergeCell ref="AR31:AX31"/>
    <mergeCell ref="AZ31:BD31"/>
    <mergeCell ref="BH31:BM31"/>
    <mergeCell ref="BO31:BT31"/>
    <mergeCell ref="BV31:CA31"/>
    <mergeCell ref="C31:D31"/>
    <mergeCell ref="F31:L31"/>
    <mergeCell ref="N31:R31"/>
    <mergeCell ref="V31:Z31"/>
    <mergeCell ref="AB31:AF31"/>
    <mergeCell ref="AH31:AL31"/>
    <mergeCell ref="AR30:AT30"/>
    <mergeCell ref="AV30:AX30"/>
    <mergeCell ref="AZ30:BE30"/>
    <mergeCell ref="BH30:BM30"/>
    <mergeCell ref="BO30:BT30"/>
    <mergeCell ref="BV30:CA30"/>
    <mergeCell ref="BO29:BT29"/>
    <mergeCell ref="BV29:CA29"/>
    <mergeCell ref="C30:D30"/>
    <mergeCell ref="F30:H30"/>
    <mergeCell ref="J30:L30"/>
    <mergeCell ref="N30:R30"/>
    <mergeCell ref="V30:Z30"/>
    <mergeCell ref="AB30:AF30"/>
    <mergeCell ref="AH30:AL30"/>
    <mergeCell ref="AO30:AP30"/>
    <mergeCell ref="AH29:AL29"/>
    <mergeCell ref="AO29:AP29"/>
    <mergeCell ref="AR29:AT29"/>
    <mergeCell ref="AV29:AX29"/>
    <mergeCell ref="AZ29:BE29"/>
    <mergeCell ref="BH29:BM29"/>
    <mergeCell ref="C29:D29"/>
    <mergeCell ref="F29:H29"/>
    <mergeCell ref="J29:L29"/>
    <mergeCell ref="N29:R29"/>
    <mergeCell ref="V29:Z29"/>
    <mergeCell ref="AB29:AF29"/>
    <mergeCell ref="AR28:AT28"/>
    <mergeCell ref="AV28:AX28"/>
    <mergeCell ref="AZ28:BE28"/>
    <mergeCell ref="BH28:BM28"/>
    <mergeCell ref="BO28:BT28"/>
    <mergeCell ref="BV28:CA28"/>
    <mergeCell ref="AY27:BN27"/>
    <mergeCell ref="BO27:CA27"/>
    <mergeCell ref="C28:D28"/>
    <mergeCell ref="F28:H28"/>
    <mergeCell ref="J28:L28"/>
    <mergeCell ref="N28:R28"/>
    <mergeCell ref="V28:Z28"/>
    <mergeCell ref="AB28:AF28"/>
    <mergeCell ref="AH28:AL28"/>
    <mergeCell ref="AO28:AP28"/>
    <mergeCell ref="B27:E27"/>
    <mergeCell ref="F27:L27"/>
    <mergeCell ref="M27:AA27"/>
    <mergeCell ref="AB27:AL27"/>
    <mergeCell ref="AN27:AQ27"/>
    <mergeCell ref="AR27:AX27"/>
    <mergeCell ref="AV23:AX23"/>
    <mergeCell ref="AZ23:BE23"/>
    <mergeCell ref="BH23:BM23"/>
    <mergeCell ref="BO23:BT23"/>
    <mergeCell ref="BV23:CA23"/>
    <mergeCell ref="B26:I26"/>
    <mergeCell ref="J26:R26"/>
    <mergeCell ref="S26:W26"/>
    <mergeCell ref="BV22:CA22"/>
    <mergeCell ref="C23:D23"/>
    <mergeCell ref="F23:H23"/>
    <mergeCell ref="J23:L23"/>
    <mergeCell ref="N23:R23"/>
    <mergeCell ref="V23:Z23"/>
    <mergeCell ref="AB23:AF23"/>
    <mergeCell ref="AH23:AL23"/>
    <mergeCell ref="AO23:AP23"/>
    <mergeCell ref="AR23:AT23"/>
    <mergeCell ref="AO22:AP22"/>
    <mergeCell ref="AR22:AT22"/>
    <mergeCell ref="AV22:AX22"/>
    <mergeCell ref="AZ22:BE22"/>
    <mergeCell ref="BH22:BM22"/>
    <mergeCell ref="BO22:BT22"/>
    <mergeCell ref="C22:D22"/>
    <mergeCell ref="F22:H22"/>
    <mergeCell ref="J22:L22"/>
    <mergeCell ref="N22:R22"/>
    <mergeCell ref="V22:Z22"/>
    <mergeCell ref="AB22:AF22"/>
    <mergeCell ref="AH22:AL22"/>
    <mergeCell ref="AB21:AF21"/>
    <mergeCell ref="AH21:AL21"/>
    <mergeCell ref="AR20:AX20"/>
    <mergeCell ref="AZ20:BD20"/>
    <mergeCell ref="BH20:BL20"/>
    <mergeCell ref="BO20:BT20"/>
    <mergeCell ref="BV20:CA20"/>
    <mergeCell ref="C21:D21"/>
    <mergeCell ref="F21:H21"/>
    <mergeCell ref="J21:L21"/>
    <mergeCell ref="N21:R21"/>
    <mergeCell ref="V21:Z21"/>
    <mergeCell ref="BH21:BM21"/>
    <mergeCell ref="BO21:BT21"/>
    <mergeCell ref="BV21:CA21"/>
    <mergeCell ref="AO21:AP21"/>
    <mergeCell ref="AR21:AT21"/>
    <mergeCell ref="AV21:AX21"/>
    <mergeCell ref="AZ21:BE21"/>
    <mergeCell ref="C20:D20"/>
    <mergeCell ref="F20:L20"/>
    <mergeCell ref="N20:R20"/>
    <mergeCell ref="V20:Z20"/>
    <mergeCell ref="AB20:AF20"/>
    <mergeCell ref="AH20:AL20"/>
    <mergeCell ref="AO20:AP20"/>
    <mergeCell ref="AB19:AF19"/>
    <mergeCell ref="AH19:AL19"/>
    <mergeCell ref="AO19:AP19"/>
    <mergeCell ref="AV18:AX18"/>
    <mergeCell ref="AZ18:BE18"/>
    <mergeCell ref="BH18:BM18"/>
    <mergeCell ref="BO18:BT18"/>
    <mergeCell ref="BV18:CA18"/>
    <mergeCell ref="C19:D19"/>
    <mergeCell ref="F19:H19"/>
    <mergeCell ref="J19:L19"/>
    <mergeCell ref="N19:R19"/>
    <mergeCell ref="V19:Z19"/>
    <mergeCell ref="BH19:BM19"/>
    <mergeCell ref="BO19:BT19"/>
    <mergeCell ref="BV19:CA19"/>
    <mergeCell ref="AR19:AT19"/>
    <mergeCell ref="AV19:AX19"/>
    <mergeCell ref="AZ19:BE19"/>
    <mergeCell ref="C18:D18"/>
    <mergeCell ref="F18:H18"/>
    <mergeCell ref="J18:L18"/>
    <mergeCell ref="N18:R18"/>
    <mergeCell ref="V18:Z18"/>
    <mergeCell ref="AB18:AF18"/>
    <mergeCell ref="AH18:AL18"/>
    <mergeCell ref="AO18:AP18"/>
    <mergeCell ref="AR18:AT18"/>
    <mergeCell ref="BO16:CA16"/>
    <mergeCell ref="C17:D17"/>
    <mergeCell ref="F17:H17"/>
    <mergeCell ref="J17:L17"/>
    <mergeCell ref="N17:R17"/>
    <mergeCell ref="V17:Z17"/>
    <mergeCell ref="AB17:AF17"/>
    <mergeCell ref="AH17:AL17"/>
    <mergeCell ref="BV17:CA17"/>
    <mergeCell ref="AO17:AP17"/>
    <mergeCell ref="AR17:AT17"/>
    <mergeCell ref="AV17:AX17"/>
    <mergeCell ref="AZ17:BE17"/>
    <mergeCell ref="BH17:BM17"/>
    <mergeCell ref="BO17:BT17"/>
    <mergeCell ref="BO12:BT12"/>
    <mergeCell ref="BV12:CA12"/>
    <mergeCell ref="B15:I15"/>
    <mergeCell ref="J15:R15"/>
    <mergeCell ref="S15:W15"/>
    <mergeCell ref="B16:E16"/>
    <mergeCell ref="F16:L16"/>
    <mergeCell ref="M16:AA16"/>
    <mergeCell ref="AB16:AL16"/>
    <mergeCell ref="AN16:AQ16"/>
    <mergeCell ref="AH12:AL12"/>
    <mergeCell ref="AO12:AP12"/>
    <mergeCell ref="AR12:AT12"/>
    <mergeCell ref="AV12:AX12"/>
    <mergeCell ref="AZ12:BE12"/>
    <mergeCell ref="BH12:BM12"/>
    <mergeCell ref="C12:D12"/>
    <mergeCell ref="F12:H12"/>
    <mergeCell ref="J12:L12"/>
    <mergeCell ref="N12:R12"/>
    <mergeCell ref="V12:Z12"/>
    <mergeCell ref="AB12:AF12"/>
    <mergeCell ref="AR16:AX16"/>
    <mergeCell ref="AY16:BN16"/>
    <mergeCell ref="AR11:AT11"/>
    <mergeCell ref="AV11:AX11"/>
    <mergeCell ref="AZ11:BE11"/>
    <mergeCell ref="BH11:BM11"/>
    <mergeCell ref="BO11:BT11"/>
    <mergeCell ref="BV11:CA11"/>
    <mergeCell ref="BO10:BT10"/>
    <mergeCell ref="BV10:CA10"/>
    <mergeCell ref="C11:D11"/>
    <mergeCell ref="F11:H11"/>
    <mergeCell ref="J11:L11"/>
    <mergeCell ref="N11:R11"/>
    <mergeCell ref="V11:Z11"/>
    <mergeCell ref="AB11:AF11"/>
    <mergeCell ref="AH11:AL11"/>
    <mergeCell ref="AO11:AP11"/>
    <mergeCell ref="AH10:AL10"/>
    <mergeCell ref="AO10:AP10"/>
    <mergeCell ref="AR10:AT10"/>
    <mergeCell ref="AV10:AX10"/>
    <mergeCell ref="AZ10:BE10"/>
    <mergeCell ref="BH10:BM10"/>
    <mergeCell ref="C10:D10"/>
    <mergeCell ref="F10:H10"/>
    <mergeCell ref="J10:L10"/>
    <mergeCell ref="N10:R10"/>
    <mergeCell ref="V10:Z10"/>
    <mergeCell ref="AB10:AF10"/>
    <mergeCell ref="AO9:AP9"/>
    <mergeCell ref="AR9:AX9"/>
    <mergeCell ref="AZ9:BE9"/>
    <mergeCell ref="BH9:BM9"/>
    <mergeCell ref="BO9:BT9"/>
    <mergeCell ref="BV9:CA9"/>
    <mergeCell ref="C9:D9"/>
    <mergeCell ref="F9:L9"/>
    <mergeCell ref="N9:R9"/>
    <mergeCell ref="V9:Z9"/>
    <mergeCell ref="AB9:AF9"/>
    <mergeCell ref="AH9:AL9"/>
    <mergeCell ref="AR8:AT8"/>
    <mergeCell ref="AV8:AX8"/>
    <mergeCell ref="AZ8:BE8"/>
    <mergeCell ref="BH8:BM8"/>
    <mergeCell ref="BO8:BT8"/>
    <mergeCell ref="BV8:CA8"/>
    <mergeCell ref="BO7:BT7"/>
    <mergeCell ref="BV7:CA7"/>
    <mergeCell ref="C8:D8"/>
    <mergeCell ref="F8:H8"/>
    <mergeCell ref="J8:L8"/>
    <mergeCell ref="N8:R8"/>
    <mergeCell ref="V8:Z8"/>
    <mergeCell ref="AB8:AF8"/>
    <mergeCell ref="AH8:AL8"/>
    <mergeCell ref="AO8:AP8"/>
    <mergeCell ref="AH7:AL7"/>
    <mergeCell ref="AO7:AP7"/>
    <mergeCell ref="AR7:AT7"/>
    <mergeCell ref="AV7:AX7"/>
    <mergeCell ref="AZ7:BE7"/>
    <mergeCell ref="BH7:BM7"/>
    <mergeCell ref="C7:D7"/>
    <mergeCell ref="F7:H7"/>
    <mergeCell ref="J7:L7"/>
    <mergeCell ref="N7:R7"/>
    <mergeCell ref="V7:Z7"/>
    <mergeCell ref="AB7:AF7"/>
    <mergeCell ref="BH6:BM6"/>
    <mergeCell ref="BO6:BT6"/>
    <mergeCell ref="BV6:CA6"/>
    <mergeCell ref="AY5:BN5"/>
    <mergeCell ref="BO5:CA5"/>
    <mergeCell ref="C6:D6"/>
    <mergeCell ref="F6:H6"/>
    <mergeCell ref="J6:L6"/>
    <mergeCell ref="N6:R6"/>
    <mergeCell ref="V6:Z6"/>
    <mergeCell ref="AB6:AF6"/>
    <mergeCell ref="AH6:AL6"/>
    <mergeCell ref="AO6:AP6"/>
    <mergeCell ref="B5:E5"/>
    <mergeCell ref="F5:L5"/>
    <mergeCell ref="M5:AA5"/>
    <mergeCell ref="AB5:AL5"/>
    <mergeCell ref="AN5:AQ5"/>
    <mergeCell ref="AR5:AX5"/>
    <mergeCell ref="H1:L1"/>
    <mergeCell ref="M1:O1"/>
    <mergeCell ref="AT1:AX1"/>
    <mergeCell ref="AY1:BA1"/>
    <mergeCell ref="B4:I4"/>
    <mergeCell ref="J4:R4"/>
    <mergeCell ref="S4:W4"/>
    <mergeCell ref="AR6:AT6"/>
    <mergeCell ref="AV6:AX6"/>
    <mergeCell ref="AZ6:BE6"/>
  </mergeCells>
  <phoneticPr fontId="3"/>
  <pageMargins left="0.47013888888888888" right="0.27569444444444446" top="0.52013888888888893" bottom="0.47986111111111113" header="0.51180555555555551" footer="0.51180555555555551"/>
  <pageSetup paperSize="9" scale="93"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A45"/>
  <sheetViews>
    <sheetView showGridLines="0" view="pageBreakPreview" topLeftCell="AM10" zoomScale="70" zoomScaleNormal="75" zoomScaleSheetLayoutView="70" workbookViewId="0">
      <selection activeCell="S35" sqref="S35"/>
    </sheetView>
  </sheetViews>
  <sheetFormatPr defaultRowHeight="13.5"/>
  <cols>
    <col min="1" max="1" width="2.75" style="18" hidden="1" customWidth="1"/>
    <col min="2" max="38" width="2.5" style="20" hidden="1" customWidth="1"/>
    <col min="39" max="39" width="2.75" style="20" customWidth="1"/>
    <col min="40" max="40" width="2.5" style="20" customWidth="1"/>
    <col min="41" max="54" width="2.5" style="42" customWidth="1"/>
    <col min="55" max="55" width="2.5" style="20" customWidth="1"/>
    <col min="56" max="68" width="2.5" style="42" customWidth="1"/>
    <col min="69" max="79" width="2.5" style="20" customWidth="1"/>
    <col min="80" max="146" width="3" style="20" customWidth="1"/>
    <col min="147" max="256" width="9" style="20"/>
    <col min="257" max="294" width="0" style="20" hidden="1" customWidth="1"/>
    <col min="295" max="295" width="2.75" style="20" customWidth="1"/>
    <col min="296" max="335" width="2.5" style="20" customWidth="1"/>
    <col min="336" max="402" width="3" style="20" customWidth="1"/>
    <col min="403" max="512" width="9" style="20"/>
    <col min="513" max="550" width="0" style="20" hidden="1" customWidth="1"/>
    <col min="551" max="551" width="2.75" style="20" customWidth="1"/>
    <col min="552" max="591" width="2.5" style="20" customWidth="1"/>
    <col min="592" max="658" width="3" style="20" customWidth="1"/>
    <col min="659" max="768" width="9" style="20"/>
    <col min="769" max="806" width="0" style="20" hidden="1" customWidth="1"/>
    <col min="807" max="807" width="2.75" style="20" customWidth="1"/>
    <col min="808" max="847" width="2.5" style="20" customWidth="1"/>
    <col min="848" max="914" width="3" style="20" customWidth="1"/>
    <col min="915" max="1024" width="9" style="20"/>
    <col min="1025" max="1062" width="0" style="20" hidden="1" customWidth="1"/>
    <col min="1063" max="1063" width="2.75" style="20" customWidth="1"/>
    <col min="1064" max="1103" width="2.5" style="20" customWidth="1"/>
    <col min="1104" max="1170" width="3" style="20" customWidth="1"/>
    <col min="1171" max="1280" width="9" style="20"/>
    <col min="1281" max="1318" width="0" style="20" hidden="1" customWidth="1"/>
    <col min="1319" max="1319" width="2.75" style="20" customWidth="1"/>
    <col min="1320" max="1359" width="2.5" style="20" customWidth="1"/>
    <col min="1360" max="1426" width="3" style="20" customWidth="1"/>
    <col min="1427" max="1536" width="9" style="20"/>
    <col min="1537" max="1574" width="0" style="20" hidden="1" customWidth="1"/>
    <col min="1575" max="1575" width="2.75" style="20" customWidth="1"/>
    <col min="1576" max="1615" width="2.5" style="20" customWidth="1"/>
    <col min="1616" max="1682" width="3" style="20" customWidth="1"/>
    <col min="1683" max="1792" width="9" style="20"/>
    <col min="1793" max="1830" width="0" style="20" hidden="1" customWidth="1"/>
    <col min="1831" max="1831" width="2.75" style="20" customWidth="1"/>
    <col min="1832" max="1871" width="2.5" style="20" customWidth="1"/>
    <col min="1872" max="1938" width="3" style="20" customWidth="1"/>
    <col min="1939" max="2048" width="9" style="20"/>
    <col min="2049" max="2086" width="0" style="20" hidden="1" customWidth="1"/>
    <col min="2087" max="2087" width="2.75" style="20" customWidth="1"/>
    <col min="2088" max="2127" width="2.5" style="20" customWidth="1"/>
    <col min="2128" max="2194" width="3" style="20" customWidth="1"/>
    <col min="2195" max="2304" width="9" style="20"/>
    <col min="2305" max="2342" width="0" style="20" hidden="1" customWidth="1"/>
    <col min="2343" max="2343" width="2.75" style="20" customWidth="1"/>
    <col min="2344" max="2383" width="2.5" style="20" customWidth="1"/>
    <col min="2384" max="2450" width="3" style="20" customWidth="1"/>
    <col min="2451" max="2560" width="9" style="20"/>
    <col min="2561" max="2598" width="0" style="20" hidden="1" customWidth="1"/>
    <col min="2599" max="2599" width="2.75" style="20" customWidth="1"/>
    <col min="2600" max="2639" width="2.5" style="20" customWidth="1"/>
    <col min="2640" max="2706" width="3" style="20" customWidth="1"/>
    <col min="2707" max="2816" width="9" style="20"/>
    <col min="2817" max="2854" width="0" style="20" hidden="1" customWidth="1"/>
    <col min="2855" max="2855" width="2.75" style="20" customWidth="1"/>
    <col min="2856" max="2895" width="2.5" style="20" customWidth="1"/>
    <col min="2896" max="2962" width="3" style="20" customWidth="1"/>
    <col min="2963" max="3072" width="9" style="20"/>
    <col min="3073" max="3110" width="0" style="20" hidden="1" customWidth="1"/>
    <col min="3111" max="3111" width="2.75" style="20" customWidth="1"/>
    <col min="3112" max="3151" width="2.5" style="20" customWidth="1"/>
    <col min="3152" max="3218" width="3" style="20" customWidth="1"/>
    <col min="3219" max="3328" width="9" style="20"/>
    <col min="3329" max="3366" width="0" style="20" hidden="1" customWidth="1"/>
    <col min="3367" max="3367" width="2.75" style="20" customWidth="1"/>
    <col min="3368" max="3407" width="2.5" style="20" customWidth="1"/>
    <col min="3408" max="3474" width="3" style="20" customWidth="1"/>
    <col min="3475" max="3584" width="9" style="20"/>
    <col min="3585" max="3622" width="0" style="20" hidden="1" customWidth="1"/>
    <col min="3623" max="3623" width="2.75" style="20" customWidth="1"/>
    <col min="3624" max="3663" width="2.5" style="20" customWidth="1"/>
    <col min="3664" max="3730" width="3" style="20" customWidth="1"/>
    <col min="3731" max="3840" width="9" style="20"/>
    <col min="3841" max="3878" width="0" style="20" hidden="1" customWidth="1"/>
    <col min="3879" max="3879" width="2.75" style="20" customWidth="1"/>
    <col min="3880" max="3919" width="2.5" style="20" customWidth="1"/>
    <col min="3920" max="3986" width="3" style="20" customWidth="1"/>
    <col min="3987" max="4096" width="9" style="20"/>
    <col min="4097" max="4134" width="0" style="20" hidden="1" customWidth="1"/>
    <col min="4135" max="4135" width="2.75" style="20" customWidth="1"/>
    <col min="4136" max="4175" width="2.5" style="20" customWidth="1"/>
    <col min="4176" max="4242" width="3" style="20" customWidth="1"/>
    <col min="4243" max="4352" width="9" style="20"/>
    <col min="4353" max="4390" width="0" style="20" hidden="1" customWidth="1"/>
    <col min="4391" max="4391" width="2.75" style="20" customWidth="1"/>
    <col min="4392" max="4431" width="2.5" style="20" customWidth="1"/>
    <col min="4432" max="4498" width="3" style="20" customWidth="1"/>
    <col min="4499" max="4608" width="9" style="20"/>
    <col min="4609" max="4646" width="0" style="20" hidden="1" customWidth="1"/>
    <col min="4647" max="4647" width="2.75" style="20" customWidth="1"/>
    <col min="4648" max="4687" width="2.5" style="20" customWidth="1"/>
    <col min="4688" max="4754" width="3" style="20" customWidth="1"/>
    <col min="4755" max="4864" width="9" style="20"/>
    <col min="4865" max="4902" width="0" style="20" hidden="1" customWidth="1"/>
    <col min="4903" max="4903" width="2.75" style="20" customWidth="1"/>
    <col min="4904" max="4943" width="2.5" style="20" customWidth="1"/>
    <col min="4944" max="5010" width="3" style="20" customWidth="1"/>
    <col min="5011" max="5120" width="9" style="20"/>
    <col min="5121" max="5158" width="0" style="20" hidden="1" customWidth="1"/>
    <col min="5159" max="5159" width="2.75" style="20" customWidth="1"/>
    <col min="5160" max="5199" width="2.5" style="20" customWidth="1"/>
    <col min="5200" max="5266" width="3" style="20" customWidth="1"/>
    <col min="5267" max="5376" width="9" style="20"/>
    <col min="5377" max="5414" width="0" style="20" hidden="1" customWidth="1"/>
    <col min="5415" max="5415" width="2.75" style="20" customWidth="1"/>
    <col min="5416" max="5455" width="2.5" style="20" customWidth="1"/>
    <col min="5456" max="5522" width="3" style="20" customWidth="1"/>
    <col min="5523" max="5632" width="9" style="20"/>
    <col min="5633" max="5670" width="0" style="20" hidden="1" customWidth="1"/>
    <col min="5671" max="5671" width="2.75" style="20" customWidth="1"/>
    <col min="5672" max="5711" width="2.5" style="20" customWidth="1"/>
    <col min="5712" max="5778" width="3" style="20" customWidth="1"/>
    <col min="5779" max="5888" width="9" style="20"/>
    <col min="5889" max="5926" width="0" style="20" hidden="1" customWidth="1"/>
    <col min="5927" max="5927" width="2.75" style="20" customWidth="1"/>
    <col min="5928" max="5967" width="2.5" style="20" customWidth="1"/>
    <col min="5968" max="6034" width="3" style="20" customWidth="1"/>
    <col min="6035" max="6144" width="9" style="20"/>
    <col min="6145" max="6182" width="0" style="20" hidden="1" customWidth="1"/>
    <col min="6183" max="6183" width="2.75" style="20" customWidth="1"/>
    <col min="6184" max="6223" width="2.5" style="20" customWidth="1"/>
    <col min="6224" max="6290" width="3" style="20" customWidth="1"/>
    <col min="6291" max="6400" width="9" style="20"/>
    <col min="6401" max="6438" width="0" style="20" hidden="1" customWidth="1"/>
    <col min="6439" max="6439" width="2.75" style="20" customWidth="1"/>
    <col min="6440" max="6479" width="2.5" style="20" customWidth="1"/>
    <col min="6480" max="6546" width="3" style="20" customWidth="1"/>
    <col min="6547" max="6656" width="9" style="20"/>
    <col min="6657" max="6694" width="0" style="20" hidden="1" customWidth="1"/>
    <col min="6695" max="6695" width="2.75" style="20" customWidth="1"/>
    <col min="6696" max="6735" width="2.5" style="20" customWidth="1"/>
    <col min="6736" max="6802" width="3" style="20" customWidth="1"/>
    <col min="6803" max="6912" width="9" style="20"/>
    <col min="6913" max="6950" width="0" style="20" hidden="1" customWidth="1"/>
    <col min="6951" max="6951" width="2.75" style="20" customWidth="1"/>
    <col min="6952" max="6991" width="2.5" style="20" customWidth="1"/>
    <col min="6992" max="7058" width="3" style="20" customWidth="1"/>
    <col min="7059" max="7168" width="9" style="20"/>
    <col min="7169" max="7206" width="0" style="20" hidden="1" customWidth="1"/>
    <col min="7207" max="7207" width="2.75" style="20" customWidth="1"/>
    <col min="7208" max="7247" width="2.5" style="20" customWidth="1"/>
    <col min="7248" max="7314" width="3" style="20" customWidth="1"/>
    <col min="7315" max="7424" width="9" style="20"/>
    <col min="7425" max="7462" width="0" style="20" hidden="1" customWidth="1"/>
    <col min="7463" max="7463" width="2.75" style="20" customWidth="1"/>
    <col min="7464" max="7503" width="2.5" style="20" customWidth="1"/>
    <col min="7504" max="7570" width="3" style="20" customWidth="1"/>
    <col min="7571" max="7680" width="9" style="20"/>
    <col min="7681" max="7718" width="0" style="20" hidden="1" customWidth="1"/>
    <col min="7719" max="7719" width="2.75" style="20" customWidth="1"/>
    <col min="7720" max="7759" width="2.5" style="20" customWidth="1"/>
    <col min="7760" max="7826" width="3" style="20" customWidth="1"/>
    <col min="7827" max="7936" width="9" style="20"/>
    <col min="7937" max="7974" width="0" style="20" hidden="1" customWidth="1"/>
    <col min="7975" max="7975" width="2.75" style="20" customWidth="1"/>
    <col min="7976" max="8015" width="2.5" style="20" customWidth="1"/>
    <col min="8016" max="8082" width="3" style="20" customWidth="1"/>
    <col min="8083" max="8192" width="9" style="20"/>
    <col min="8193" max="8230" width="0" style="20" hidden="1" customWidth="1"/>
    <col min="8231" max="8231" width="2.75" style="20" customWidth="1"/>
    <col min="8232" max="8271" width="2.5" style="20" customWidth="1"/>
    <col min="8272" max="8338" width="3" style="20" customWidth="1"/>
    <col min="8339" max="8448" width="9" style="20"/>
    <col min="8449" max="8486" width="0" style="20" hidden="1" customWidth="1"/>
    <col min="8487" max="8487" width="2.75" style="20" customWidth="1"/>
    <col min="8488" max="8527" width="2.5" style="20" customWidth="1"/>
    <col min="8528" max="8594" width="3" style="20" customWidth="1"/>
    <col min="8595" max="8704" width="9" style="20"/>
    <col min="8705" max="8742" width="0" style="20" hidden="1" customWidth="1"/>
    <col min="8743" max="8743" width="2.75" style="20" customWidth="1"/>
    <col min="8744" max="8783" width="2.5" style="20" customWidth="1"/>
    <col min="8784" max="8850" width="3" style="20" customWidth="1"/>
    <col min="8851" max="8960" width="9" style="20"/>
    <col min="8961" max="8998" width="0" style="20" hidden="1" customWidth="1"/>
    <col min="8999" max="8999" width="2.75" style="20" customWidth="1"/>
    <col min="9000" max="9039" width="2.5" style="20" customWidth="1"/>
    <col min="9040" max="9106" width="3" style="20" customWidth="1"/>
    <col min="9107" max="9216" width="9" style="20"/>
    <col min="9217" max="9254" width="0" style="20" hidden="1" customWidth="1"/>
    <col min="9255" max="9255" width="2.75" style="20" customWidth="1"/>
    <col min="9256" max="9295" width="2.5" style="20" customWidth="1"/>
    <col min="9296" max="9362" width="3" style="20" customWidth="1"/>
    <col min="9363" max="9472" width="9" style="20"/>
    <col min="9473" max="9510" width="0" style="20" hidden="1" customWidth="1"/>
    <col min="9511" max="9511" width="2.75" style="20" customWidth="1"/>
    <col min="9512" max="9551" width="2.5" style="20" customWidth="1"/>
    <col min="9552" max="9618" width="3" style="20" customWidth="1"/>
    <col min="9619" max="9728" width="9" style="20"/>
    <col min="9729" max="9766" width="0" style="20" hidden="1" customWidth="1"/>
    <col min="9767" max="9767" width="2.75" style="20" customWidth="1"/>
    <col min="9768" max="9807" width="2.5" style="20" customWidth="1"/>
    <col min="9808" max="9874" width="3" style="20" customWidth="1"/>
    <col min="9875" max="9984" width="9" style="20"/>
    <col min="9985" max="10022" width="0" style="20" hidden="1" customWidth="1"/>
    <col min="10023" max="10023" width="2.75" style="20" customWidth="1"/>
    <col min="10024" max="10063" width="2.5" style="20" customWidth="1"/>
    <col min="10064" max="10130" width="3" style="20" customWidth="1"/>
    <col min="10131" max="10240" width="9" style="20"/>
    <col min="10241" max="10278" width="0" style="20" hidden="1" customWidth="1"/>
    <col min="10279" max="10279" width="2.75" style="20" customWidth="1"/>
    <col min="10280" max="10319" width="2.5" style="20" customWidth="1"/>
    <col min="10320" max="10386" width="3" style="20" customWidth="1"/>
    <col min="10387" max="10496" width="9" style="20"/>
    <col min="10497" max="10534" width="0" style="20" hidden="1" customWidth="1"/>
    <col min="10535" max="10535" width="2.75" style="20" customWidth="1"/>
    <col min="10536" max="10575" width="2.5" style="20" customWidth="1"/>
    <col min="10576" max="10642" width="3" style="20" customWidth="1"/>
    <col min="10643" max="10752" width="9" style="20"/>
    <col min="10753" max="10790" width="0" style="20" hidden="1" customWidth="1"/>
    <col min="10791" max="10791" width="2.75" style="20" customWidth="1"/>
    <col min="10792" max="10831" width="2.5" style="20" customWidth="1"/>
    <col min="10832" max="10898" width="3" style="20" customWidth="1"/>
    <col min="10899" max="11008" width="9" style="20"/>
    <col min="11009" max="11046" width="0" style="20" hidden="1" customWidth="1"/>
    <col min="11047" max="11047" width="2.75" style="20" customWidth="1"/>
    <col min="11048" max="11087" width="2.5" style="20" customWidth="1"/>
    <col min="11088" max="11154" width="3" style="20" customWidth="1"/>
    <col min="11155" max="11264" width="9" style="20"/>
    <col min="11265" max="11302" width="0" style="20" hidden="1" customWidth="1"/>
    <col min="11303" max="11303" width="2.75" style="20" customWidth="1"/>
    <col min="11304" max="11343" width="2.5" style="20" customWidth="1"/>
    <col min="11344" max="11410" width="3" style="20" customWidth="1"/>
    <col min="11411" max="11520" width="9" style="20"/>
    <col min="11521" max="11558" width="0" style="20" hidden="1" customWidth="1"/>
    <col min="11559" max="11559" width="2.75" style="20" customWidth="1"/>
    <col min="11560" max="11599" width="2.5" style="20" customWidth="1"/>
    <col min="11600" max="11666" width="3" style="20" customWidth="1"/>
    <col min="11667" max="11776" width="9" style="20"/>
    <col min="11777" max="11814" width="0" style="20" hidden="1" customWidth="1"/>
    <col min="11815" max="11815" width="2.75" style="20" customWidth="1"/>
    <col min="11816" max="11855" width="2.5" style="20" customWidth="1"/>
    <col min="11856" max="11922" width="3" style="20" customWidth="1"/>
    <col min="11923" max="12032" width="9" style="20"/>
    <col min="12033" max="12070" width="0" style="20" hidden="1" customWidth="1"/>
    <col min="12071" max="12071" width="2.75" style="20" customWidth="1"/>
    <col min="12072" max="12111" width="2.5" style="20" customWidth="1"/>
    <col min="12112" max="12178" width="3" style="20" customWidth="1"/>
    <col min="12179" max="12288" width="9" style="20"/>
    <col min="12289" max="12326" width="0" style="20" hidden="1" customWidth="1"/>
    <col min="12327" max="12327" width="2.75" style="20" customWidth="1"/>
    <col min="12328" max="12367" width="2.5" style="20" customWidth="1"/>
    <col min="12368" max="12434" width="3" style="20" customWidth="1"/>
    <col min="12435" max="12544" width="9" style="20"/>
    <col min="12545" max="12582" width="0" style="20" hidden="1" customWidth="1"/>
    <col min="12583" max="12583" width="2.75" style="20" customWidth="1"/>
    <col min="12584" max="12623" width="2.5" style="20" customWidth="1"/>
    <col min="12624" max="12690" width="3" style="20" customWidth="1"/>
    <col min="12691" max="12800" width="9" style="20"/>
    <col min="12801" max="12838" width="0" style="20" hidden="1" customWidth="1"/>
    <col min="12839" max="12839" width="2.75" style="20" customWidth="1"/>
    <col min="12840" max="12879" width="2.5" style="20" customWidth="1"/>
    <col min="12880" max="12946" width="3" style="20" customWidth="1"/>
    <col min="12947" max="13056" width="9" style="20"/>
    <col min="13057" max="13094" width="0" style="20" hidden="1" customWidth="1"/>
    <col min="13095" max="13095" width="2.75" style="20" customWidth="1"/>
    <col min="13096" max="13135" width="2.5" style="20" customWidth="1"/>
    <col min="13136" max="13202" width="3" style="20" customWidth="1"/>
    <col min="13203" max="13312" width="9" style="20"/>
    <col min="13313" max="13350" width="0" style="20" hidden="1" customWidth="1"/>
    <col min="13351" max="13351" width="2.75" style="20" customWidth="1"/>
    <col min="13352" max="13391" width="2.5" style="20" customWidth="1"/>
    <col min="13392" max="13458" width="3" style="20" customWidth="1"/>
    <col min="13459" max="13568" width="9" style="20"/>
    <col min="13569" max="13606" width="0" style="20" hidden="1" customWidth="1"/>
    <col min="13607" max="13607" width="2.75" style="20" customWidth="1"/>
    <col min="13608" max="13647" width="2.5" style="20" customWidth="1"/>
    <col min="13648" max="13714" width="3" style="20" customWidth="1"/>
    <col min="13715" max="13824" width="9" style="20"/>
    <col min="13825" max="13862" width="0" style="20" hidden="1" customWidth="1"/>
    <col min="13863" max="13863" width="2.75" style="20" customWidth="1"/>
    <col min="13864" max="13903" width="2.5" style="20" customWidth="1"/>
    <col min="13904" max="13970" width="3" style="20" customWidth="1"/>
    <col min="13971" max="14080" width="9" style="20"/>
    <col min="14081" max="14118" width="0" style="20" hidden="1" customWidth="1"/>
    <col min="14119" max="14119" width="2.75" style="20" customWidth="1"/>
    <col min="14120" max="14159" width="2.5" style="20" customWidth="1"/>
    <col min="14160" max="14226" width="3" style="20" customWidth="1"/>
    <col min="14227" max="14336" width="9" style="20"/>
    <col min="14337" max="14374" width="0" style="20" hidden="1" customWidth="1"/>
    <col min="14375" max="14375" width="2.75" style="20" customWidth="1"/>
    <col min="14376" max="14415" width="2.5" style="20" customWidth="1"/>
    <col min="14416" max="14482" width="3" style="20" customWidth="1"/>
    <col min="14483" max="14592" width="9" style="20"/>
    <col min="14593" max="14630" width="0" style="20" hidden="1" customWidth="1"/>
    <col min="14631" max="14631" width="2.75" style="20" customWidth="1"/>
    <col min="14632" max="14671" width="2.5" style="20" customWidth="1"/>
    <col min="14672" max="14738" width="3" style="20" customWidth="1"/>
    <col min="14739" max="14848" width="9" style="20"/>
    <col min="14849" max="14886" width="0" style="20" hidden="1" customWidth="1"/>
    <col min="14887" max="14887" width="2.75" style="20" customWidth="1"/>
    <col min="14888" max="14927" width="2.5" style="20" customWidth="1"/>
    <col min="14928" max="14994" width="3" style="20" customWidth="1"/>
    <col min="14995" max="15104" width="9" style="20"/>
    <col min="15105" max="15142" width="0" style="20" hidden="1" customWidth="1"/>
    <col min="15143" max="15143" width="2.75" style="20" customWidth="1"/>
    <col min="15144" max="15183" width="2.5" style="20" customWidth="1"/>
    <col min="15184" max="15250" width="3" style="20" customWidth="1"/>
    <col min="15251" max="15360" width="9" style="20"/>
    <col min="15361" max="15398" width="0" style="20" hidden="1" customWidth="1"/>
    <col min="15399" max="15399" width="2.75" style="20" customWidth="1"/>
    <col min="15400" max="15439" width="2.5" style="20" customWidth="1"/>
    <col min="15440" max="15506" width="3" style="20" customWidth="1"/>
    <col min="15507" max="15616" width="9" style="20"/>
    <col min="15617" max="15654" width="0" style="20" hidden="1" customWidth="1"/>
    <col min="15655" max="15655" width="2.75" style="20" customWidth="1"/>
    <col min="15656" max="15695" width="2.5" style="20" customWidth="1"/>
    <col min="15696" max="15762" width="3" style="20" customWidth="1"/>
    <col min="15763" max="15872" width="9" style="20"/>
    <col min="15873" max="15910" width="0" style="20" hidden="1" customWidth="1"/>
    <col min="15911" max="15911" width="2.75" style="20" customWidth="1"/>
    <col min="15912" max="15951" width="2.5" style="20" customWidth="1"/>
    <col min="15952" max="16018" width="3" style="20" customWidth="1"/>
    <col min="16019" max="16128" width="9" style="20"/>
    <col min="16129" max="16166" width="0" style="20" hidden="1" customWidth="1"/>
    <col min="16167" max="16167" width="2.75" style="20" customWidth="1"/>
    <col min="16168" max="16207" width="2.5" style="20" customWidth="1"/>
    <col min="16208" max="16274" width="3" style="20" customWidth="1"/>
    <col min="16275" max="16384" width="9" style="20"/>
  </cols>
  <sheetData>
    <row r="1" spans="1:79" ht="17.25">
      <c r="B1" s="99" t="s">
        <v>230</v>
      </c>
      <c r="C1" s="18"/>
      <c r="D1" s="18"/>
      <c r="E1" s="18"/>
      <c r="F1" s="18"/>
      <c r="G1" s="18"/>
      <c r="H1" s="328">
        <f>[1]予選①!H1</f>
        <v>42357</v>
      </c>
      <c r="I1" s="328"/>
      <c r="J1" s="328"/>
      <c r="K1" s="328"/>
      <c r="L1" s="328"/>
      <c r="M1" s="178" t="str">
        <f>TEXT(H1,"aaa")</f>
        <v>土</v>
      </c>
      <c r="N1" s="178"/>
      <c r="O1" s="178"/>
      <c r="P1" s="18"/>
      <c r="Q1" s="18"/>
      <c r="R1" s="99" t="s">
        <v>231</v>
      </c>
      <c r="S1" s="18"/>
      <c r="T1" s="18"/>
      <c r="U1" s="18"/>
      <c r="V1" s="18"/>
      <c r="W1" s="18"/>
      <c r="X1" s="18"/>
      <c r="Y1" s="18"/>
      <c r="Z1" s="18"/>
      <c r="AA1" s="18"/>
      <c r="AB1" s="18"/>
      <c r="AC1" s="18"/>
      <c r="AD1" s="18"/>
      <c r="AN1" s="99" t="s">
        <v>230</v>
      </c>
      <c r="AO1" s="18"/>
      <c r="AP1" s="18"/>
      <c r="AQ1" s="18"/>
      <c r="AR1" s="18"/>
      <c r="AS1" s="18"/>
      <c r="AT1" s="328">
        <f>組合せ予選②!H1</f>
        <v>43085</v>
      </c>
      <c r="AU1" s="328"/>
      <c r="AV1" s="328"/>
      <c r="AW1" s="328"/>
      <c r="AX1" s="328"/>
      <c r="AY1" s="178" t="str">
        <f>TEXT(AT1,"aaa")</f>
        <v>土</v>
      </c>
      <c r="AZ1" s="178"/>
      <c r="BA1" s="178"/>
      <c r="BB1" s="18"/>
      <c r="BC1" s="18"/>
      <c r="BD1" s="99" t="s">
        <v>231</v>
      </c>
      <c r="BE1" s="18"/>
      <c r="BF1" s="18"/>
      <c r="BG1" s="18"/>
    </row>
    <row r="2" spans="1:79" ht="17.25">
      <c r="B2" s="99"/>
      <c r="C2" s="18"/>
      <c r="D2" s="18"/>
      <c r="E2" s="18"/>
      <c r="F2" s="18"/>
      <c r="G2" s="18"/>
      <c r="H2" s="100"/>
      <c r="I2" s="100"/>
      <c r="J2" s="100"/>
      <c r="K2" s="100"/>
      <c r="L2" s="100"/>
      <c r="M2" s="44"/>
      <c r="N2" s="44"/>
      <c r="O2" s="44"/>
      <c r="P2" s="18"/>
      <c r="Q2" s="18"/>
      <c r="R2" s="99"/>
      <c r="S2" s="18"/>
      <c r="T2" s="18"/>
      <c r="U2" s="18"/>
      <c r="V2" s="18"/>
      <c r="W2" s="18"/>
      <c r="X2" s="18"/>
      <c r="Y2" s="18"/>
      <c r="Z2" s="18"/>
      <c r="AA2" s="18"/>
      <c r="AB2" s="18"/>
      <c r="AC2" s="18"/>
      <c r="AD2" s="18"/>
    </row>
    <row r="4" spans="1:79" ht="18" thickBot="1">
      <c r="B4" s="329" t="str">
        <f>[1]予選②!B3</f>
        <v>予選 Ｅブロック</v>
      </c>
      <c r="C4" s="329"/>
      <c r="D4" s="329"/>
      <c r="E4" s="329"/>
      <c r="F4" s="329"/>
      <c r="G4" s="329"/>
      <c r="H4" s="329"/>
      <c r="I4" s="329"/>
      <c r="J4" s="330" t="str">
        <f>[1]予選②!J3</f>
        <v>海浜多目的広場</v>
      </c>
      <c r="K4" s="330"/>
      <c r="L4" s="330"/>
      <c r="M4" s="330"/>
      <c r="N4" s="330"/>
      <c r="O4" s="330"/>
      <c r="P4" s="330"/>
      <c r="Q4" s="330"/>
      <c r="R4" s="330"/>
      <c r="S4" s="331" t="str">
        <f>[1]予選②!S3</f>
        <v>⑤・⑥コート</v>
      </c>
      <c r="T4" s="331"/>
      <c r="U4" s="331"/>
      <c r="V4" s="331"/>
      <c r="W4" s="331"/>
      <c r="AN4" s="19" t="s">
        <v>344</v>
      </c>
      <c r="AY4" s="19" t="s">
        <v>345</v>
      </c>
    </row>
    <row r="5" spans="1:79" ht="18.75" customHeight="1" thickBot="1">
      <c r="B5" s="332" t="s">
        <v>309</v>
      </c>
      <c r="C5" s="332"/>
      <c r="D5" s="332"/>
      <c r="E5" s="332"/>
      <c r="F5" s="332" t="s">
        <v>310</v>
      </c>
      <c r="G5" s="332"/>
      <c r="H5" s="332"/>
      <c r="I5" s="332"/>
      <c r="J5" s="332"/>
      <c r="K5" s="332"/>
      <c r="L5" s="332"/>
      <c r="M5" s="332" t="s">
        <v>311</v>
      </c>
      <c r="N5" s="332"/>
      <c r="O5" s="332"/>
      <c r="P5" s="332"/>
      <c r="Q5" s="332"/>
      <c r="R5" s="332"/>
      <c r="S5" s="332"/>
      <c r="T5" s="332"/>
      <c r="U5" s="332"/>
      <c r="V5" s="332"/>
      <c r="W5" s="332"/>
      <c r="X5" s="332"/>
      <c r="Y5" s="332"/>
      <c r="Z5" s="332"/>
      <c r="AA5" s="332"/>
      <c r="AB5" s="332" t="s">
        <v>312</v>
      </c>
      <c r="AC5" s="332"/>
      <c r="AD5" s="332"/>
      <c r="AE5" s="332"/>
      <c r="AF5" s="332"/>
      <c r="AG5" s="332"/>
      <c r="AH5" s="332"/>
      <c r="AI5" s="332"/>
      <c r="AJ5" s="332"/>
      <c r="AK5" s="332"/>
      <c r="AL5" s="332"/>
      <c r="AN5" s="267" t="s">
        <v>309</v>
      </c>
      <c r="AO5" s="268"/>
      <c r="AP5" s="268"/>
      <c r="AQ5" s="269"/>
      <c r="AR5" s="267" t="s">
        <v>310</v>
      </c>
      <c r="AS5" s="268"/>
      <c r="AT5" s="268"/>
      <c r="AU5" s="268"/>
      <c r="AV5" s="268"/>
      <c r="AW5" s="268"/>
      <c r="AX5" s="269"/>
      <c r="AY5" s="323" t="s">
        <v>311</v>
      </c>
      <c r="AZ5" s="323"/>
      <c r="BA5" s="323"/>
      <c r="BB5" s="323"/>
      <c r="BC5" s="323"/>
      <c r="BD5" s="323"/>
      <c r="BE5" s="323"/>
      <c r="BF5" s="323"/>
      <c r="BG5" s="323"/>
      <c r="BH5" s="323"/>
      <c r="BI5" s="323"/>
      <c r="BJ5" s="323"/>
      <c r="BK5" s="323"/>
      <c r="BL5" s="323"/>
      <c r="BM5" s="323"/>
      <c r="BN5" s="324"/>
      <c r="BO5" s="270" t="s">
        <v>312</v>
      </c>
      <c r="BP5" s="271"/>
      <c r="BQ5" s="271"/>
      <c r="BR5" s="271"/>
      <c r="BS5" s="271"/>
      <c r="BT5" s="271"/>
      <c r="BU5" s="271"/>
      <c r="BV5" s="271"/>
      <c r="BW5" s="271"/>
      <c r="BX5" s="271"/>
      <c r="BY5" s="271"/>
      <c r="BZ5" s="271"/>
      <c r="CA5" s="272"/>
    </row>
    <row r="6" spans="1:79" ht="18.75" customHeight="1">
      <c r="B6" s="45"/>
      <c r="C6" s="257">
        <v>1</v>
      </c>
      <c r="D6" s="257"/>
      <c r="E6" s="46"/>
      <c r="F6" s="258">
        <f>[1]予選①時間!F6</f>
        <v>0.41666666666666669</v>
      </c>
      <c r="G6" s="258"/>
      <c r="H6" s="258"/>
      <c r="I6" s="101" t="s">
        <v>313</v>
      </c>
      <c r="J6" s="261">
        <f>F6+TIME(0,35,0)</f>
        <v>0.44097222222222227</v>
      </c>
      <c r="K6" s="261"/>
      <c r="L6" s="261"/>
      <c r="M6" s="47"/>
      <c r="N6" s="262" t="str">
        <f>[1]予選②!B7</f>
        <v>大野原SSS</v>
      </c>
      <c r="O6" s="262"/>
      <c r="P6" s="262"/>
      <c r="Q6" s="262"/>
      <c r="R6" s="262"/>
      <c r="S6" s="48"/>
      <c r="T6" s="48" t="s">
        <v>314</v>
      </c>
      <c r="U6" s="48"/>
      <c r="V6" s="263" t="str">
        <f>[1]予選②!B9</f>
        <v>牛堀SSS</v>
      </c>
      <c r="W6" s="263"/>
      <c r="X6" s="263"/>
      <c r="Y6" s="263"/>
      <c r="Z6" s="263"/>
      <c r="AA6" s="49"/>
      <c r="AB6" s="264" t="str">
        <f>[1]予選②!B23</f>
        <v>間々田FCがむしゃら</v>
      </c>
      <c r="AC6" s="264"/>
      <c r="AD6" s="264"/>
      <c r="AE6" s="264"/>
      <c r="AF6" s="264"/>
      <c r="AG6" s="48" t="s">
        <v>315</v>
      </c>
      <c r="AH6" s="265" t="str">
        <f>[1]予選②!B25</f>
        <v>八千代町SSS</v>
      </c>
      <c r="AI6" s="265"/>
      <c r="AJ6" s="265"/>
      <c r="AK6" s="265"/>
      <c r="AL6" s="265"/>
      <c r="AN6" s="50"/>
      <c r="AO6" s="266">
        <v>1</v>
      </c>
      <c r="AP6" s="266"/>
      <c r="AQ6" s="51"/>
      <c r="AR6" s="246">
        <v>0.41666666666666669</v>
      </c>
      <c r="AS6" s="247"/>
      <c r="AT6" s="247"/>
      <c r="AU6" s="52" t="s">
        <v>313</v>
      </c>
      <c r="AV6" s="248">
        <f>AR6+TIME(0,35,0)</f>
        <v>0.44097222222222227</v>
      </c>
      <c r="AW6" s="248"/>
      <c r="AX6" s="249"/>
      <c r="AY6" s="53"/>
      <c r="AZ6" s="250" t="str">
        <f>組合せ予選②!B7</f>
        <v>軽野ＳＳＳ</v>
      </c>
      <c r="BA6" s="250"/>
      <c r="BB6" s="250"/>
      <c r="BC6" s="250"/>
      <c r="BD6" s="250"/>
      <c r="BE6" s="250"/>
      <c r="BF6" s="54" t="s">
        <v>346</v>
      </c>
      <c r="BG6" s="54"/>
      <c r="BH6" s="250" t="str">
        <f>組合せ予選②!B9</f>
        <v>鹿島ＳＳＳ</v>
      </c>
      <c r="BI6" s="250"/>
      <c r="BJ6" s="250"/>
      <c r="BK6" s="250"/>
      <c r="BL6" s="250"/>
      <c r="BM6" s="250"/>
      <c r="BN6" s="90"/>
      <c r="BO6" s="253" t="str">
        <f>AZ7</f>
        <v>笠原ＳＳＳ</v>
      </c>
      <c r="BP6" s="250"/>
      <c r="BQ6" s="250"/>
      <c r="BR6" s="250"/>
      <c r="BS6" s="250"/>
      <c r="BT6" s="250"/>
      <c r="BU6" s="54" t="s">
        <v>339</v>
      </c>
      <c r="BV6" s="250" t="str">
        <f>BH7</f>
        <v>湊第一ＳＳＳ</v>
      </c>
      <c r="BW6" s="250"/>
      <c r="BX6" s="250"/>
      <c r="BY6" s="250"/>
      <c r="BZ6" s="250"/>
      <c r="CA6" s="254"/>
    </row>
    <row r="7" spans="1:79" ht="18.75" customHeight="1">
      <c r="B7" s="102"/>
      <c r="C7" s="334">
        <v>2</v>
      </c>
      <c r="D7" s="334"/>
      <c r="E7" s="103"/>
      <c r="F7" s="335">
        <f>[1]予選①時間!F7</f>
        <v>0.44791666666666669</v>
      </c>
      <c r="G7" s="335"/>
      <c r="H7" s="335"/>
      <c r="I7" s="83" t="s">
        <v>313</v>
      </c>
      <c r="J7" s="336">
        <f>F7+TIME(0,35,0)</f>
        <v>0.47222222222222227</v>
      </c>
      <c r="K7" s="336"/>
      <c r="L7" s="336"/>
      <c r="M7" s="87"/>
      <c r="N7" s="337" t="str">
        <f>[1]予選②!B11</f>
        <v>鉢形SSS</v>
      </c>
      <c r="O7" s="337"/>
      <c r="P7" s="337"/>
      <c r="Q7" s="337"/>
      <c r="R7" s="337"/>
      <c r="S7" s="104"/>
      <c r="T7" s="105" t="s">
        <v>314</v>
      </c>
      <c r="U7" s="104"/>
      <c r="V7" s="338" t="str">
        <f>[1]予選②!B13</f>
        <v>鹿島ｱﾝﾄﾗｰｽﾞJr</v>
      </c>
      <c r="W7" s="338"/>
      <c r="X7" s="338"/>
      <c r="Y7" s="338"/>
      <c r="Z7" s="338"/>
      <c r="AA7" s="106"/>
      <c r="AB7" s="339" t="str">
        <f>[1]予選②!B19</f>
        <v>軽野東SSS</v>
      </c>
      <c r="AC7" s="339"/>
      <c r="AD7" s="339"/>
      <c r="AE7" s="339"/>
      <c r="AF7" s="339"/>
      <c r="AG7" s="105" t="s">
        <v>315</v>
      </c>
      <c r="AH7" s="333" t="str">
        <f>[1]予選②!B21</f>
        <v>波野SSS</v>
      </c>
      <c r="AI7" s="333"/>
      <c r="AJ7" s="333"/>
      <c r="AK7" s="333"/>
      <c r="AL7" s="333"/>
      <c r="AN7" s="63"/>
      <c r="AO7" s="286">
        <v>2</v>
      </c>
      <c r="AP7" s="286"/>
      <c r="AQ7" s="64"/>
      <c r="AR7" s="287">
        <v>0.44791666666666669</v>
      </c>
      <c r="AS7" s="288"/>
      <c r="AT7" s="288"/>
      <c r="AU7" s="65" t="s">
        <v>313</v>
      </c>
      <c r="AV7" s="289">
        <f>AR7+TIME(0,35,0)</f>
        <v>0.47222222222222227</v>
      </c>
      <c r="AW7" s="289"/>
      <c r="AX7" s="290"/>
      <c r="AY7" s="66"/>
      <c r="AZ7" s="291" t="str">
        <f>組合せ予選②!B23</f>
        <v>笠原ＳＳＳ</v>
      </c>
      <c r="BA7" s="291"/>
      <c r="BB7" s="291"/>
      <c r="BC7" s="291"/>
      <c r="BD7" s="291"/>
      <c r="BE7" s="291"/>
      <c r="BF7" s="67" t="s">
        <v>341</v>
      </c>
      <c r="BG7" s="67"/>
      <c r="BH7" s="291" t="str">
        <f>組合せ予選②!B25</f>
        <v>湊第一ＳＳＳ</v>
      </c>
      <c r="BI7" s="291"/>
      <c r="BJ7" s="291"/>
      <c r="BK7" s="291"/>
      <c r="BL7" s="291"/>
      <c r="BM7" s="291"/>
      <c r="BN7" s="91"/>
      <c r="BO7" s="275" t="str">
        <f>AZ6</f>
        <v>軽野ＳＳＳ</v>
      </c>
      <c r="BP7" s="291"/>
      <c r="BQ7" s="291"/>
      <c r="BR7" s="291"/>
      <c r="BS7" s="291"/>
      <c r="BT7" s="291"/>
      <c r="BU7" s="67" t="s">
        <v>335</v>
      </c>
      <c r="BV7" s="291" t="str">
        <f>BH6</f>
        <v>鹿島ＳＳＳ</v>
      </c>
      <c r="BW7" s="291"/>
      <c r="BX7" s="291"/>
      <c r="BY7" s="291"/>
      <c r="BZ7" s="291"/>
      <c r="CA7" s="276"/>
    </row>
    <row r="8" spans="1:79" ht="18.75" customHeight="1">
      <c r="A8" s="69"/>
      <c r="B8" s="56"/>
      <c r="C8" s="277">
        <v>3</v>
      </c>
      <c r="D8" s="277"/>
      <c r="E8" s="57"/>
      <c r="F8" s="278">
        <f>[1]予選①時間!F8</f>
        <v>0.4826388888888889</v>
      </c>
      <c r="G8" s="278"/>
      <c r="H8" s="278"/>
      <c r="I8" s="107" t="s">
        <v>313</v>
      </c>
      <c r="J8" s="281">
        <f>F8+TIME(0,35,0)</f>
        <v>0.50694444444444442</v>
      </c>
      <c r="K8" s="281"/>
      <c r="L8" s="281"/>
      <c r="M8" s="70"/>
      <c r="N8" s="282" t="str">
        <f>[1]予選②!B7</f>
        <v>大野原SSS</v>
      </c>
      <c r="O8" s="282"/>
      <c r="P8" s="282"/>
      <c r="Q8" s="282"/>
      <c r="R8" s="282"/>
      <c r="S8" s="61"/>
      <c r="T8" s="61" t="s">
        <v>314</v>
      </c>
      <c r="U8" s="61"/>
      <c r="V8" s="283" t="str">
        <f>[1]予選②!B13</f>
        <v>鹿島ｱﾝﾄﾗｰｽﾞJr</v>
      </c>
      <c r="W8" s="283"/>
      <c r="X8" s="283"/>
      <c r="Y8" s="283"/>
      <c r="Z8" s="283"/>
      <c r="AA8" s="62"/>
      <c r="AB8" s="284" t="str">
        <f>[1]予選②!B23</f>
        <v>間々田FCがむしゃら</v>
      </c>
      <c r="AC8" s="284"/>
      <c r="AD8" s="284"/>
      <c r="AE8" s="284"/>
      <c r="AF8" s="284"/>
      <c r="AG8" s="61" t="s">
        <v>315</v>
      </c>
      <c r="AH8" s="285" t="str">
        <f>[1]予選②!B21</f>
        <v>波野SSS</v>
      </c>
      <c r="AI8" s="285"/>
      <c r="AJ8" s="285"/>
      <c r="AK8" s="285"/>
      <c r="AL8" s="285"/>
      <c r="AN8" s="63"/>
      <c r="AO8" s="286">
        <v>3</v>
      </c>
      <c r="AP8" s="286"/>
      <c r="AQ8" s="64"/>
      <c r="AR8" s="287">
        <v>0.47916666666666669</v>
      </c>
      <c r="AS8" s="288"/>
      <c r="AT8" s="288"/>
      <c r="AU8" s="65" t="s">
        <v>313</v>
      </c>
      <c r="AV8" s="289">
        <f>AR8+TIME(0,35,0)</f>
        <v>0.50347222222222221</v>
      </c>
      <c r="AW8" s="289"/>
      <c r="AX8" s="290"/>
      <c r="AY8" s="66"/>
      <c r="AZ8" s="291" t="str">
        <f>組合せ予選②!B7</f>
        <v>軽野ＳＳＳ</v>
      </c>
      <c r="BA8" s="291"/>
      <c r="BB8" s="291"/>
      <c r="BC8" s="291"/>
      <c r="BD8" s="291"/>
      <c r="BE8" s="291"/>
      <c r="BF8" s="67" t="s">
        <v>341</v>
      </c>
      <c r="BG8" s="67"/>
      <c r="BH8" s="291" t="str">
        <f>組合せ予選②!B13</f>
        <v>総和南ＦＣ</v>
      </c>
      <c r="BI8" s="291"/>
      <c r="BJ8" s="291"/>
      <c r="BK8" s="291"/>
      <c r="BL8" s="291"/>
      <c r="BM8" s="291"/>
      <c r="BN8" s="91"/>
      <c r="BO8" s="275" t="str">
        <f>AZ10</f>
        <v>牛堀ＳＳＳ</v>
      </c>
      <c r="BP8" s="291"/>
      <c r="BQ8" s="291"/>
      <c r="BR8" s="291"/>
      <c r="BS8" s="291"/>
      <c r="BT8" s="291"/>
      <c r="BU8" s="67" t="s">
        <v>335</v>
      </c>
      <c r="BV8" s="291" t="str">
        <f>BH10</f>
        <v>笠原ＳＳＳ</v>
      </c>
      <c r="BW8" s="291"/>
      <c r="BX8" s="291"/>
      <c r="BY8" s="291"/>
      <c r="BZ8" s="291"/>
      <c r="CA8" s="276"/>
    </row>
    <row r="9" spans="1:79" ht="18.75" customHeight="1">
      <c r="A9" s="69"/>
      <c r="B9" s="102"/>
      <c r="C9" s="334"/>
      <c r="D9" s="334"/>
      <c r="E9" s="103"/>
      <c r="F9" s="340" t="s">
        <v>319</v>
      </c>
      <c r="G9" s="340"/>
      <c r="H9" s="340"/>
      <c r="I9" s="340"/>
      <c r="J9" s="340"/>
      <c r="K9" s="340"/>
      <c r="L9" s="340"/>
      <c r="M9" s="87"/>
      <c r="N9" s="337"/>
      <c r="O9" s="337"/>
      <c r="P9" s="337"/>
      <c r="Q9" s="337"/>
      <c r="R9" s="337"/>
      <c r="S9" s="105"/>
      <c r="T9" s="105"/>
      <c r="U9" s="105"/>
      <c r="V9" s="338"/>
      <c r="W9" s="338"/>
      <c r="X9" s="338"/>
      <c r="Y9" s="338"/>
      <c r="Z9" s="338"/>
      <c r="AA9" s="106"/>
      <c r="AB9" s="339"/>
      <c r="AC9" s="339"/>
      <c r="AD9" s="339"/>
      <c r="AE9" s="339"/>
      <c r="AF9" s="339"/>
      <c r="AG9" s="105"/>
      <c r="AH9" s="333"/>
      <c r="AI9" s="333"/>
      <c r="AJ9" s="333"/>
      <c r="AK9" s="333"/>
      <c r="AL9" s="333"/>
      <c r="AN9" s="63"/>
      <c r="AO9" s="286"/>
      <c r="AP9" s="286"/>
      <c r="AQ9" s="64"/>
      <c r="AR9" s="295" t="s">
        <v>319</v>
      </c>
      <c r="AS9" s="286"/>
      <c r="AT9" s="286"/>
      <c r="AU9" s="286"/>
      <c r="AV9" s="286"/>
      <c r="AW9" s="286"/>
      <c r="AX9" s="296"/>
      <c r="AY9" s="66"/>
      <c r="AZ9" s="291"/>
      <c r="BA9" s="291"/>
      <c r="BB9" s="291"/>
      <c r="BC9" s="291"/>
      <c r="BD9" s="291"/>
      <c r="BE9" s="291"/>
      <c r="BF9" s="67"/>
      <c r="BG9" s="67"/>
      <c r="BH9" s="291"/>
      <c r="BI9" s="291"/>
      <c r="BJ9" s="291"/>
      <c r="BK9" s="291"/>
      <c r="BL9" s="291"/>
      <c r="BM9" s="291"/>
      <c r="BN9" s="91"/>
      <c r="BO9" s="275"/>
      <c r="BP9" s="291"/>
      <c r="BQ9" s="291"/>
      <c r="BR9" s="291"/>
      <c r="BS9" s="291"/>
      <c r="BT9" s="291"/>
      <c r="BU9" s="67"/>
      <c r="BV9" s="291"/>
      <c r="BW9" s="291"/>
      <c r="BX9" s="291"/>
      <c r="BY9" s="291"/>
      <c r="BZ9" s="291"/>
      <c r="CA9" s="276"/>
    </row>
    <row r="10" spans="1:79" ht="18.75" customHeight="1">
      <c r="A10" s="69"/>
      <c r="B10" s="56"/>
      <c r="C10" s="277">
        <v>4</v>
      </c>
      <c r="D10" s="277"/>
      <c r="E10" s="57"/>
      <c r="F10" s="278">
        <f>[1]予選①時間!F10</f>
        <v>0.54166666666666663</v>
      </c>
      <c r="G10" s="278"/>
      <c r="H10" s="278"/>
      <c r="I10" s="107" t="s">
        <v>313</v>
      </c>
      <c r="J10" s="281">
        <f>F10+TIME(0,35,0)</f>
        <v>0.56597222222222221</v>
      </c>
      <c r="K10" s="281"/>
      <c r="L10" s="281"/>
      <c r="M10" s="70"/>
      <c r="N10" s="282" t="str">
        <f>[1]予選②!B11</f>
        <v>鉢形SSS</v>
      </c>
      <c r="O10" s="282"/>
      <c r="P10" s="282"/>
      <c r="Q10" s="282"/>
      <c r="R10" s="282"/>
      <c r="S10" s="61"/>
      <c r="T10" s="61" t="s">
        <v>314</v>
      </c>
      <c r="U10" s="61"/>
      <c r="V10" s="283" t="str">
        <f>[1]予選②!B9</f>
        <v>牛堀SSS</v>
      </c>
      <c r="W10" s="283"/>
      <c r="X10" s="283"/>
      <c r="Y10" s="283"/>
      <c r="Z10" s="283"/>
      <c r="AA10" s="62"/>
      <c r="AB10" s="284" t="str">
        <f>[1]予選②!B19</f>
        <v>軽野東SSS</v>
      </c>
      <c r="AC10" s="284"/>
      <c r="AD10" s="284"/>
      <c r="AE10" s="284"/>
      <c r="AF10" s="284"/>
      <c r="AG10" s="61" t="s">
        <v>315</v>
      </c>
      <c r="AH10" s="285" t="str">
        <f>[1]予選②!B25</f>
        <v>八千代町SSS</v>
      </c>
      <c r="AI10" s="285"/>
      <c r="AJ10" s="285"/>
      <c r="AK10" s="285"/>
      <c r="AL10" s="285"/>
      <c r="AN10" s="63"/>
      <c r="AO10" s="286">
        <v>4</v>
      </c>
      <c r="AP10" s="286"/>
      <c r="AQ10" s="64"/>
      <c r="AR10" s="287">
        <v>0.54166666666666663</v>
      </c>
      <c r="AS10" s="288"/>
      <c r="AT10" s="288"/>
      <c r="AU10" s="65" t="s">
        <v>313</v>
      </c>
      <c r="AV10" s="289">
        <f>AR10+TIME(0,35,0)</f>
        <v>0.56597222222222221</v>
      </c>
      <c r="AW10" s="289"/>
      <c r="AX10" s="290"/>
      <c r="AY10" s="66"/>
      <c r="AZ10" s="291" t="str">
        <f>組合せ予選②!B21</f>
        <v>牛堀ＳＳＳ</v>
      </c>
      <c r="BA10" s="291"/>
      <c r="BB10" s="291"/>
      <c r="BC10" s="291"/>
      <c r="BD10" s="291"/>
      <c r="BE10" s="291"/>
      <c r="BF10" s="67" t="s">
        <v>323</v>
      </c>
      <c r="BG10" s="67"/>
      <c r="BH10" s="291" t="str">
        <f>組合せ予選②!B23</f>
        <v>笠原ＳＳＳ</v>
      </c>
      <c r="BI10" s="291"/>
      <c r="BJ10" s="291"/>
      <c r="BK10" s="291"/>
      <c r="BL10" s="291"/>
      <c r="BM10" s="291"/>
      <c r="BN10" s="91"/>
      <c r="BO10" s="275" t="str">
        <f>AZ8</f>
        <v>軽野ＳＳＳ</v>
      </c>
      <c r="BP10" s="291"/>
      <c r="BQ10" s="291"/>
      <c r="BR10" s="291"/>
      <c r="BS10" s="291"/>
      <c r="BT10" s="291"/>
      <c r="BU10" s="67" t="s">
        <v>335</v>
      </c>
      <c r="BV10" s="291" t="str">
        <f>BH8</f>
        <v>総和南ＦＣ</v>
      </c>
      <c r="BW10" s="291"/>
      <c r="BX10" s="291"/>
      <c r="BY10" s="291"/>
      <c r="BZ10" s="291"/>
      <c r="CA10" s="276"/>
    </row>
    <row r="11" spans="1:79" ht="18.75" customHeight="1">
      <c r="A11" s="69"/>
      <c r="B11" s="56"/>
      <c r="C11" s="277">
        <v>5</v>
      </c>
      <c r="D11" s="277"/>
      <c r="E11" s="57"/>
      <c r="F11" s="278">
        <f>[1]予選①時間!F11</f>
        <v>0.57638888888888895</v>
      </c>
      <c r="G11" s="278"/>
      <c r="H11" s="278"/>
      <c r="I11" s="107" t="s">
        <v>313</v>
      </c>
      <c r="J11" s="281">
        <f>F11+TIME(0,35,0)</f>
        <v>0.60069444444444453</v>
      </c>
      <c r="K11" s="281"/>
      <c r="L11" s="281"/>
      <c r="M11" s="70"/>
      <c r="N11" s="282" t="str">
        <f>[1]予選②!B7</f>
        <v>大野原SSS</v>
      </c>
      <c r="O11" s="282"/>
      <c r="P11" s="282"/>
      <c r="Q11" s="282"/>
      <c r="R11" s="282"/>
      <c r="S11" s="61"/>
      <c r="T11" s="61" t="s">
        <v>314</v>
      </c>
      <c r="U11" s="61"/>
      <c r="V11" s="283" t="str">
        <f>[1]予選②!B11</f>
        <v>鉢形SSS</v>
      </c>
      <c r="W11" s="283"/>
      <c r="X11" s="283"/>
      <c r="Y11" s="283"/>
      <c r="Z11" s="283"/>
      <c r="AA11" s="62"/>
      <c r="AB11" s="284" t="str">
        <f>[1]予選②!B21</f>
        <v>波野SSS</v>
      </c>
      <c r="AC11" s="284"/>
      <c r="AD11" s="284"/>
      <c r="AE11" s="284"/>
      <c r="AF11" s="284"/>
      <c r="AG11" s="61" t="s">
        <v>315</v>
      </c>
      <c r="AH11" s="285" t="str">
        <f>[1]予選②!B25</f>
        <v>八千代町SSS</v>
      </c>
      <c r="AI11" s="285"/>
      <c r="AJ11" s="285"/>
      <c r="AK11" s="285"/>
      <c r="AL11" s="285"/>
      <c r="AN11" s="63"/>
      <c r="AO11" s="286">
        <v>5</v>
      </c>
      <c r="AP11" s="286"/>
      <c r="AQ11" s="64"/>
      <c r="AR11" s="287">
        <v>0.57291666666666663</v>
      </c>
      <c r="AS11" s="288"/>
      <c r="AT11" s="288"/>
      <c r="AU11" s="65" t="s">
        <v>313</v>
      </c>
      <c r="AV11" s="289">
        <f>AR11+TIME(0,35,0)</f>
        <v>0.59722222222222221</v>
      </c>
      <c r="AW11" s="289"/>
      <c r="AX11" s="290"/>
      <c r="AY11" s="66"/>
      <c r="AZ11" s="291" t="str">
        <f>組合せ予選②!B7</f>
        <v>軽野ＳＳＳ</v>
      </c>
      <c r="BA11" s="291"/>
      <c r="BB11" s="291"/>
      <c r="BC11" s="291"/>
      <c r="BD11" s="291"/>
      <c r="BE11" s="291"/>
      <c r="BF11" s="67" t="s">
        <v>341</v>
      </c>
      <c r="BG11" s="67"/>
      <c r="BH11" s="291" t="str">
        <f>組合せ予選②!B11</f>
        <v>豊浦ＳＳＳ</v>
      </c>
      <c r="BI11" s="291"/>
      <c r="BJ11" s="291"/>
      <c r="BK11" s="291"/>
      <c r="BL11" s="291"/>
      <c r="BM11" s="291"/>
      <c r="BN11" s="91"/>
      <c r="BO11" s="275" t="str">
        <f>AZ12</f>
        <v>牛堀ＳＳＳ</v>
      </c>
      <c r="BP11" s="291"/>
      <c r="BQ11" s="291"/>
      <c r="BR11" s="291"/>
      <c r="BS11" s="291"/>
      <c r="BT11" s="291"/>
      <c r="BU11" s="67" t="s">
        <v>335</v>
      </c>
      <c r="BV11" s="291" t="str">
        <f>BH12</f>
        <v>湊第一ＳＳＳ</v>
      </c>
      <c r="BW11" s="291"/>
      <c r="BX11" s="291"/>
      <c r="BY11" s="291"/>
      <c r="BZ11" s="291"/>
      <c r="CA11" s="276"/>
    </row>
    <row r="12" spans="1:79" ht="18.75" customHeight="1" thickBot="1">
      <c r="A12" s="69"/>
      <c r="B12" s="108"/>
      <c r="C12" s="343">
        <v>6</v>
      </c>
      <c r="D12" s="343"/>
      <c r="E12" s="109"/>
      <c r="F12" s="344">
        <f>[1]予選①時間!F12</f>
        <v>0.60763888888888895</v>
      </c>
      <c r="G12" s="344"/>
      <c r="H12" s="344"/>
      <c r="I12" s="110" t="s">
        <v>313</v>
      </c>
      <c r="J12" s="345">
        <f>F12+TIME(0,35,0)</f>
        <v>0.63194444444444453</v>
      </c>
      <c r="K12" s="345"/>
      <c r="L12" s="345"/>
      <c r="M12" s="111"/>
      <c r="N12" s="346" t="str">
        <f>[1]予選②!B13</f>
        <v>鹿島ｱﾝﾄﾗｰｽﾞJr</v>
      </c>
      <c r="O12" s="346"/>
      <c r="P12" s="346"/>
      <c r="Q12" s="346"/>
      <c r="R12" s="346"/>
      <c r="S12" s="112"/>
      <c r="T12" s="112" t="s">
        <v>314</v>
      </c>
      <c r="U12" s="112"/>
      <c r="V12" s="347" t="str">
        <f>[1]予選②!B9</f>
        <v>牛堀SSS</v>
      </c>
      <c r="W12" s="347"/>
      <c r="X12" s="347"/>
      <c r="Y12" s="347"/>
      <c r="Z12" s="347"/>
      <c r="AA12" s="113"/>
      <c r="AB12" s="348" t="str">
        <f>[1]予選②!B19</f>
        <v>軽野東SSS</v>
      </c>
      <c r="AC12" s="348"/>
      <c r="AD12" s="348"/>
      <c r="AE12" s="348"/>
      <c r="AF12" s="348"/>
      <c r="AG12" s="112" t="s">
        <v>315</v>
      </c>
      <c r="AH12" s="342" t="str">
        <f>[1]予選②!B23</f>
        <v>間々田FCがむしゃら</v>
      </c>
      <c r="AI12" s="342"/>
      <c r="AJ12" s="342"/>
      <c r="AK12" s="342"/>
      <c r="AL12" s="342"/>
      <c r="AN12" s="77"/>
      <c r="AO12" s="301">
        <v>6</v>
      </c>
      <c r="AP12" s="301"/>
      <c r="AQ12" s="78"/>
      <c r="AR12" s="302">
        <v>0.60416666666666663</v>
      </c>
      <c r="AS12" s="303"/>
      <c r="AT12" s="303"/>
      <c r="AU12" s="79" t="s">
        <v>313</v>
      </c>
      <c r="AV12" s="304">
        <f>AR12+TIME(0,35,0)</f>
        <v>0.62847222222222221</v>
      </c>
      <c r="AW12" s="304"/>
      <c r="AX12" s="305"/>
      <c r="AY12" s="80"/>
      <c r="AZ12" s="306" t="str">
        <f>組合せ予選②!B21</f>
        <v>牛堀ＳＳＳ</v>
      </c>
      <c r="BA12" s="306"/>
      <c r="BB12" s="306"/>
      <c r="BC12" s="306"/>
      <c r="BD12" s="306"/>
      <c r="BE12" s="306"/>
      <c r="BF12" s="81" t="s">
        <v>341</v>
      </c>
      <c r="BG12" s="81"/>
      <c r="BH12" s="306" t="str">
        <f>組合せ予選②!B25</f>
        <v>湊第一ＳＳＳ</v>
      </c>
      <c r="BI12" s="306"/>
      <c r="BJ12" s="306"/>
      <c r="BK12" s="306"/>
      <c r="BL12" s="306"/>
      <c r="BM12" s="306"/>
      <c r="BN12" s="92"/>
      <c r="BO12" s="298" t="str">
        <f>AZ11</f>
        <v>軽野ＳＳＳ</v>
      </c>
      <c r="BP12" s="306"/>
      <c r="BQ12" s="306"/>
      <c r="BR12" s="306"/>
      <c r="BS12" s="306"/>
      <c r="BT12" s="306"/>
      <c r="BU12" s="81" t="s">
        <v>335</v>
      </c>
      <c r="BV12" s="306" t="str">
        <f>BH11</f>
        <v>豊浦ＳＳＳ</v>
      </c>
      <c r="BW12" s="306"/>
      <c r="BX12" s="306"/>
      <c r="BY12" s="306"/>
      <c r="BZ12" s="306"/>
      <c r="CA12" s="299"/>
    </row>
    <row r="13" spans="1:79" ht="18.75" customHeight="1">
      <c r="A13" s="69"/>
      <c r="B13" s="83"/>
      <c r="C13" s="83"/>
      <c r="D13" s="83"/>
      <c r="E13" s="83"/>
      <c r="F13" s="84"/>
      <c r="G13" s="83"/>
      <c r="H13" s="83"/>
      <c r="I13" s="83"/>
      <c r="J13" s="86"/>
      <c r="K13" s="86"/>
      <c r="L13" s="86"/>
      <c r="M13" s="87"/>
      <c r="N13" s="88"/>
      <c r="O13" s="88"/>
      <c r="P13" s="88"/>
      <c r="Q13" s="88"/>
      <c r="R13" s="88"/>
      <c r="S13" s="85"/>
      <c r="T13" s="85"/>
      <c r="U13" s="85"/>
      <c r="V13" s="89"/>
      <c r="W13" s="89"/>
      <c r="X13" s="89"/>
      <c r="Y13" s="89"/>
      <c r="Z13" s="89"/>
      <c r="AA13" s="87"/>
      <c r="AB13" s="88"/>
      <c r="AC13" s="88"/>
      <c r="AD13" s="88"/>
      <c r="AE13" s="88"/>
      <c r="AF13" s="88"/>
      <c r="AG13" s="85"/>
      <c r="AH13" s="89"/>
      <c r="AI13" s="89"/>
      <c r="AJ13" s="89"/>
      <c r="AK13" s="89"/>
      <c r="AL13" s="89"/>
    </row>
    <row r="15" spans="1:79" ht="18" thickBot="1">
      <c r="B15" s="329" t="str">
        <f>[1]予選②!B15</f>
        <v>予選 Ｆブロック</v>
      </c>
      <c r="C15" s="329"/>
      <c r="D15" s="329"/>
      <c r="E15" s="329"/>
      <c r="F15" s="329"/>
      <c r="G15" s="329"/>
      <c r="H15" s="329"/>
      <c r="I15" s="329"/>
      <c r="J15" s="330" t="str">
        <f>[1]予選②!J15</f>
        <v>海浜多目的広場</v>
      </c>
      <c r="K15" s="330"/>
      <c r="L15" s="330"/>
      <c r="M15" s="330"/>
      <c r="N15" s="330"/>
      <c r="O15" s="330"/>
      <c r="P15" s="330"/>
      <c r="Q15" s="330"/>
      <c r="R15" s="330"/>
      <c r="S15" s="331" t="str">
        <f>[1]予選②!S15</f>
        <v>⑤・⑥コート</v>
      </c>
      <c r="T15" s="331"/>
      <c r="U15" s="331"/>
      <c r="V15" s="331"/>
      <c r="W15" s="331"/>
      <c r="AN15" s="19" t="s">
        <v>344</v>
      </c>
      <c r="AY15" s="19" t="s">
        <v>347</v>
      </c>
    </row>
    <row r="16" spans="1:79" ht="18.75" customHeight="1" thickBot="1">
      <c r="B16" s="332" t="s">
        <v>309</v>
      </c>
      <c r="C16" s="332"/>
      <c r="D16" s="332"/>
      <c r="E16" s="332"/>
      <c r="F16" s="332" t="s">
        <v>310</v>
      </c>
      <c r="G16" s="332"/>
      <c r="H16" s="332"/>
      <c r="I16" s="332"/>
      <c r="J16" s="332"/>
      <c r="K16" s="332"/>
      <c r="L16" s="332"/>
      <c r="M16" s="341" t="s">
        <v>311</v>
      </c>
      <c r="N16" s="341"/>
      <c r="O16" s="341"/>
      <c r="P16" s="341"/>
      <c r="Q16" s="341"/>
      <c r="R16" s="341"/>
      <c r="S16" s="341"/>
      <c r="T16" s="341"/>
      <c r="U16" s="341"/>
      <c r="V16" s="341"/>
      <c r="W16" s="341"/>
      <c r="X16" s="341"/>
      <c r="Y16" s="341"/>
      <c r="Z16" s="341"/>
      <c r="AA16" s="341"/>
      <c r="AB16" s="341" t="s">
        <v>312</v>
      </c>
      <c r="AC16" s="341"/>
      <c r="AD16" s="341"/>
      <c r="AE16" s="341"/>
      <c r="AF16" s="341"/>
      <c r="AG16" s="341"/>
      <c r="AH16" s="341"/>
      <c r="AI16" s="341"/>
      <c r="AJ16" s="341"/>
      <c r="AK16" s="341"/>
      <c r="AL16" s="341"/>
      <c r="AN16" s="267" t="s">
        <v>309</v>
      </c>
      <c r="AO16" s="268"/>
      <c r="AP16" s="268"/>
      <c r="AQ16" s="269"/>
      <c r="AR16" s="267" t="s">
        <v>310</v>
      </c>
      <c r="AS16" s="268"/>
      <c r="AT16" s="268"/>
      <c r="AU16" s="268"/>
      <c r="AV16" s="268"/>
      <c r="AW16" s="268"/>
      <c r="AX16" s="269"/>
      <c r="AY16" s="323" t="s">
        <v>311</v>
      </c>
      <c r="AZ16" s="323"/>
      <c r="BA16" s="323"/>
      <c r="BB16" s="323"/>
      <c r="BC16" s="323"/>
      <c r="BD16" s="323"/>
      <c r="BE16" s="323"/>
      <c r="BF16" s="323"/>
      <c r="BG16" s="323"/>
      <c r="BH16" s="323"/>
      <c r="BI16" s="323"/>
      <c r="BJ16" s="323"/>
      <c r="BK16" s="323"/>
      <c r="BL16" s="323"/>
      <c r="BM16" s="323"/>
      <c r="BN16" s="324"/>
      <c r="BO16" s="270" t="s">
        <v>312</v>
      </c>
      <c r="BP16" s="271"/>
      <c r="BQ16" s="271"/>
      <c r="BR16" s="271"/>
      <c r="BS16" s="271"/>
      <c r="BT16" s="271"/>
      <c r="BU16" s="271"/>
      <c r="BV16" s="271"/>
      <c r="BW16" s="271"/>
      <c r="BX16" s="271"/>
      <c r="BY16" s="271"/>
      <c r="BZ16" s="271"/>
      <c r="CA16" s="272"/>
    </row>
    <row r="17" spans="1:79" ht="18.75" customHeight="1">
      <c r="B17" s="102"/>
      <c r="C17" s="334">
        <v>1</v>
      </c>
      <c r="D17" s="334"/>
      <c r="E17" s="103"/>
      <c r="F17" s="349">
        <f>[1]予選①時間!F17</f>
        <v>0.41666666666666669</v>
      </c>
      <c r="G17" s="349"/>
      <c r="H17" s="349"/>
      <c r="I17" s="83" t="s">
        <v>313</v>
      </c>
      <c r="J17" s="350">
        <f>F17+TIME(0,35,0)</f>
        <v>0.44097222222222227</v>
      </c>
      <c r="K17" s="350"/>
      <c r="L17" s="350"/>
      <c r="M17" s="114"/>
      <c r="N17" s="351" t="str">
        <f>[1]予選②!B19</f>
        <v>軽野東SSS</v>
      </c>
      <c r="O17" s="351"/>
      <c r="P17" s="351"/>
      <c r="Q17" s="351"/>
      <c r="R17" s="351"/>
      <c r="S17" s="115"/>
      <c r="T17" s="115" t="s">
        <v>314</v>
      </c>
      <c r="U17" s="115"/>
      <c r="V17" s="352" t="str">
        <f>[1]予選②!B21</f>
        <v>波野SSS</v>
      </c>
      <c r="W17" s="352"/>
      <c r="X17" s="352"/>
      <c r="Y17" s="352"/>
      <c r="Z17" s="352"/>
      <c r="AA17" s="116"/>
      <c r="AB17" s="351" t="str">
        <f>[1]予選②!B11</f>
        <v>鉢形SSS</v>
      </c>
      <c r="AC17" s="351"/>
      <c r="AD17" s="351"/>
      <c r="AE17" s="351"/>
      <c r="AF17" s="351"/>
      <c r="AG17" s="115" t="s">
        <v>315</v>
      </c>
      <c r="AH17" s="353" t="str">
        <f>[1]予選②!B13</f>
        <v>鹿島ｱﾝﾄﾗｰｽﾞJr</v>
      </c>
      <c r="AI17" s="353"/>
      <c r="AJ17" s="353"/>
      <c r="AK17" s="353"/>
      <c r="AL17" s="353"/>
      <c r="AN17" s="50"/>
      <c r="AO17" s="266">
        <v>1</v>
      </c>
      <c r="AP17" s="266"/>
      <c r="AQ17" s="51"/>
      <c r="AR17" s="246">
        <v>0.41666666666666669</v>
      </c>
      <c r="AS17" s="247"/>
      <c r="AT17" s="247"/>
      <c r="AU17" s="52" t="s">
        <v>313</v>
      </c>
      <c r="AV17" s="248">
        <f>AR17+TIME(0,35,0)</f>
        <v>0.44097222222222227</v>
      </c>
      <c r="AW17" s="248"/>
      <c r="AX17" s="249"/>
      <c r="AY17" s="53"/>
      <c r="AZ17" s="250" t="str">
        <f>組合せ予選②!B11</f>
        <v>豊浦ＳＳＳ</v>
      </c>
      <c r="BA17" s="250"/>
      <c r="BB17" s="250"/>
      <c r="BC17" s="250"/>
      <c r="BD17" s="250"/>
      <c r="BE17" s="250"/>
      <c r="BF17" s="54" t="s">
        <v>323</v>
      </c>
      <c r="BG17" s="54"/>
      <c r="BH17" s="250" t="str">
        <f>組合せ予選②!B13</f>
        <v>総和南ＦＣ</v>
      </c>
      <c r="BI17" s="250"/>
      <c r="BJ17" s="250"/>
      <c r="BK17" s="250"/>
      <c r="BL17" s="250"/>
      <c r="BM17" s="250"/>
      <c r="BN17" s="90"/>
      <c r="BO17" s="253" t="str">
        <f>AZ18</f>
        <v>軽野東ＳＳＳ</v>
      </c>
      <c r="BP17" s="250"/>
      <c r="BQ17" s="250"/>
      <c r="BR17" s="250"/>
      <c r="BS17" s="250"/>
      <c r="BT17" s="250"/>
      <c r="BU17" s="54" t="s">
        <v>335</v>
      </c>
      <c r="BV17" s="250" t="str">
        <f>BH18</f>
        <v>牛堀ＳＳＳ</v>
      </c>
      <c r="BW17" s="250"/>
      <c r="BX17" s="250"/>
      <c r="BY17" s="250"/>
      <c r="BZ17" s="250"/>
      <c r="CA17" s="254"/>
    </row>
    <row r="18" spans="1:79" ht="18.75" customHeight="1">
      <c r="B18" s="56"/>
      <c r="C18" s="277">
        <v>2</v>
      </c>
      <c r="D18" s="277"/>
      <c r="E18" s="57"/>
      <c r="F18" s="278">
        <f>[1]予選①時間!F18</f>
        <v>0.44791666666666669</v>
      </c>
      <c r="G18" s="278"/>
      <c r="H18" s="278"/>
      <c r="I18" s="107" t="s">
        <v>313</v>
      </c>
      <c r="J18" s="280">
        <f>F18+TIME(0,35,0)</f>
        <v>0.47222222222222227</v>
      </c>
      <c r="K18" s="280"/>
      <c r="L18" s="280"/>
      <c r="M18" s="117"/>
      <c r="N18" s="282" t="str">
        <f>[1]予選②!B23</f>
        <v>間々田FCがむしゃら</v>
      </c>
      <c r="O18" s="282"/>
      <c r="P18" s="282"/>
      <c r="Q18" s="282"/>
      <c r="R18" s="282"/>
      <c r="S18" s="60"/>
      <c r="T18" s="61" t="s">
        <v>314</v>
      </c>
      <c r="U18" s="60"/>
      <c r="V18" s="283" t="str">
        <f>[1]予選②!B25</f>
        <v>八千代町SSS</v>
      </c>
      <c r="W18" s="283"/>
      <c r="X18" s="283"/>
      <c r="Y18" s="283"/>
      <c r="Z18" s="283"/>
      <c r="AA18" s="62"/>
      <c r="AB18" s="282" t="str">
        <f>[1]予選②!B7</f>
        <v>大野原SSS</v>
      </c>
      <c r="AC18" s="282"/>
      <c r="AD18" s="282"/>
      <c r="AE18" s="282"/>
      <c r="AF18" s="282"/>
      <c r="AG18" s="61" t="s">
        <v>315</v>
      </c>
      <c r="AH18" s="285" t="str">
        <f>[1]予選②!B9</f>
        <v>牛堀SSS</v>
      </c>
      <c r="AI18" s="285"/>
      <c r="AJ18" s="285"/>
      <c r="AK18" s="285"/>
      <c r="AL18" s="285"/>
      <c r="AN18" s="63"/>
      <c r="AO18" s="286">
        <v>2</v>
      </c>
      <c r="AP18" s="286"/>
      <c r="AQ18" s="64"/>
      <c r="AR18" s="287">
        <v>0.44791666666666669</v>
      </c>
      <c r="AS18" s="288"/>
      <c r="AT18" s="288"/>
      <c r="AU18" s="65" t="s">
        <v>313</v>
      </c>
      <c r="AV18" s="289">
        <f>AR18+TIME(0,35,0)</f>
        <v>0.47222222222222227</v>
      </c>
      <c r="AW18" s="289"/>
      <c r="AX18" s="290"/>
      <c r="AY18" s="66"/>
      <c r="AZ18" s="291" t="str">
        <f>組合せ予選②!B19</f>
        <v>軽野東ＳＳＳ</v>
      </c>
      <c r="BA18" s="291"/>
      <c r="BB18" s="291"/>
      <c r="BC18" s="291"/>
      <c r="BD18" s="291"/>
      <c r="BE18" s="291"/>
      <c r="BF18" s="67" t="s">
        <v>341</v>
      </c>
      <c r="BG18" s="67"/>
      <c r="BH18" s="291" t="str">
        <f>組合せ予選②!B21</f>
        <v>牛堀ＳＳＳ</v>
      </c>
      <c r="BI18" s="291"/>
      <c r="BJ18" s="291"/>
      <c r="BK18" s="291"/>
      <c r="BL18" s="291"/>
      <c r="BM18" s="291"/>
      <c r="BN18" s="91"/>
      <c r="BO18" s="275" t="str">
        <f>AZ17</f>
        <v>豊浦ＳＳＳ</v>
      </c>
      <c r="BP18" s="291"/>
      <c r="BQ18" s="291"/>
      <c r="BR18" s="291"/>
      <c r="BS18" s="291"/>
      <c r="BT18" s="291"/>
      <c r="BU18" s="67" t="s">
        <v>342</v>
      </c>
      <c r="BV18" s="291" t="str">
        <f>BH17</f>
        <v>総和南ＦＣ</v>
      </c>
      <c r="BW18" s="291"/>
      <c r="BX18" s="291"/>
      <c r="BY18" s="291"/>
      <c r="BZ18" s="291"/>
      <c r="CA18" s="276"/>
    </row>
    <row r="19" spans="1:79" ht="18.75" customHeight="1">
      <c r="A19" s="69"/>
      <c r="B19" s="102"/>
      <c r="C19" s="334">
        <v>3</v>
      </c>
      <c r="D19" s="334"/>
      <c r="E19" s="103"/>
      <c r="F19" s="335">
        <f>[1]予選①時間!F19</f>
        <v>0.4826388888888889</v>
      </c>
      <c r="G19" s="335"/>
      <c r="H19" s="335"/>
      <c r="I19" s="83" t="s">
        <v>313</v>
      </c>
      <c r="J19" s="354">
        <f>F19+TIME(0,35,0)</f>
        <v>0.50694444444444442</v>
      </c>
      <c r="K19" s="354"/>
      <c r="L19" s="354"/>
      <c r="M19" s="118"/>
      <c r="N19" s="337" t="str">
        <f>[1]予選②!B19</f>
        <v>軽野東SSS</v>
      </c>
      <c r="O19" s="337"/>
      <c r="P19" s="337"/>
      <c r="Q19" s="337"/>
      <c r="R19" s="337"/>
      <c r="S19" s="105"/>
      <c r="T19" s="105" t="s">
        <v>314</v>
      </c>
      <c r="U19" s="105"/>
      <c r="V19" s="338" t="str">
        <f>[1]予選②!B25</f>
        <v>八千代町SSS</v>
      </c>
      <c r="W19" s="338"/>
      <c r="X19" s="338"/>
      <c r="Y19" s="338"/>
      <c r="Z19" s="338"/>
      <c r="AA19" s="106"/>
      <c r="AB19" s="337" t="str">
        <f>[1]予選②!B11</f>
        <v>鉢形SSS</v>
      </c>
      <c r="AC19" s="337"/>
      <c r="AD19" s="337"/>
      <c r="AE19" s="337"/>
      <c r="AF19" s="337"/>
      <c r="AG19" s="105" t="s">
        <v>315</v>
      </c>
      <c r="AH19" s="333" t="str">
        <f>[1]予選②!B9</f>
        <v>牛堀SSS</v>
      </c>
      <c r="AI19" s="333"/>
      <c r="AJ19" s="333"/>
      <c r="AK19" s="333"/>
      <c r="AL19" s="333"/>
      <c r="AN19" s="63"/>
      <c r="AO19" s="286">
        <v>3</v>
      </c>
      <c r="AP19" s="286"/>
      <c r="AQ19" s="64"/>
      <c r="AR19" s="287">
        <v>0.47916666666666669</v>
      </c>
      <c r="AS19" s="288"/>
      <c r="AT19" s="288"/>
      <c r="AU19" s="65" t="s">
        <v>313</v>
      </c>
      <c r="AV19" s="289">
        <f>AR19+TIME(0,35,0)</f>
        <v>0.50347222222222221</v>
      </c>
      <c r="AW19" s="289"/>
      <c r="AX19" s="290"/>
      <c r="AY19" s="66"/>
      <c r="AZ19" s="291" t="str">
        <f>組合せ予選②!B9</f>
        <v>鹿島ＳＳＳ</v>
      </c>
      <c r="BA19" s="291"/>
      <c r="BB19" s="291"/>
      <c r="BC19" s="291"/>
      <c r="BD19" s="291"/>
      <c r="BE19" s="291"/>
      <c r="BF19" s="67" t="s">
        <v>341</v>
      </c>
      <c r="BG19" s="67"/>
      <c r="BH19" s="291" t="str">
        <f>組合せ予選②!B11</f>
        <v>豊浦ＳＳＳ</v>
      </c>
      <c r="BI19" s="291"/>
      <c r="BJ19" s="291"/>
      <c r="BK19" s="291"/>
      <c r="BL19" s="291"/>
      <c r="BM19" s="291"/>
      <c r="BN19" s="91"/>
      <c r="BO19" s="275" t="str">
        <f>AZ21</f>
        <v>軽野東ＳＳＳ</v>
      </c>
      <c r="BP19" s="291"/>
      <c r="BQ19" s="291"/>
      <c r="BR19" s="291"/>
      <c r="BS19" s="291"/>
      <c r="BT19" s="291"/>
      <c r="BU19" s="67" t="s">
        <v>335</v>
      </c>
      <c r="BV19" s="291" t="str">
        <f>BH21</f>
        <v>湊第一ＳＳＳ</v>
      </c>
      <c r="BW19" s="291"/>
      <c r="BX19" s="291"/>
      <c r="BY19" s="291"/>
      <c r="BZ19" s="291"/>
      <c r="CA19" s="276"/>
    </row>
    <row r="20" spans="1:79" ht="18.75" customHeight="1">
      <c r="A20" s="69"/>
      <c r="B20" s="56"/>
      <c r="C20" s="277"/>
      <c r="D20" s="277"/>
      <c r="E20" s="57"/>
      <c r="F20" s="293" t="s">
        <v>319</v>
      </c>
      <c r="G20" s="293"/>
      <c r="H20" s="293"/>
      <c r="I20" s="293"/>
      <c r="J20" s="293"/>
      <c r="K20" s="293"/>
      <c r="L20" s="293"/>
      <c r="M20" s="117"/>
      <c r="N20" s="282"/>
      <c r="O20" s="282"/>
      <c r="P20" s="282"/>
      <c r="Q20" s="282"/>
      <c r="R20" s="282"/>
      <c r="S20" s="61"/>
      <c r="T20" s="61"/>
      <c r="U20" s="61"/>
      <c r="V20" s="283"/>
      <c r="W20" s="283"/>
      <c r="X20" s="283"/>
      <c r="Y20" s="283"/>
      <c r="Z20" s="283"/>
      <c r="AA20" s="62"/>
      <c r="AB20" s="282"/>
      <c r="AC20" s="282"/>
      <c r="AD20" s="282"/>
      <c r="AE20" s="282"/>
      <c r="AF20" s="282"/>
      <c r="AG20" s="61"/>
      <c r="AH20" s="285"/>
      <c r="AI20" s="285"/>
      <c r="AJ20" s="285"/>
      <c r="AK20" s="285"/>
      <c r="AL20" s="285"/>
      <c r="AN20" s="63"/>
      <c r="AO20" s="286"/>
      <c r="AP20" s="286"/>
      <c r="AQ20" s="64"/>
      <c r="AR20" s="295" t="s">
        <v>319</v>
      </c>
      <c r="AS20" s="286"/>
      <c r="AT20" s="286"/>
      <c r="AU20" s="286"/>
      <c r="AV20" s="286"/>
      <c r="AW20" s="286"/>
      <c r="AX20" s="296"/>
      <c r="AY20" s="66"/>
      <c r="AZ20" s="291"/>
      <c r="BA20" s="291"/>
      <c r="BB20" s="291"/>
      <c r="BC20" s="291"/>
      <c r="BD20" s="291"/>
      <c r="BE20" s="67"/>
      <c r="BF20" s="67"/>
      <c r="BG20" s="67"/>
      <c r="BH20" s="291"/>
      <c r="BI20" s="291"/>
      <c r="BJ20" s="291"/>
      <c r="BK20" s="291"/>
      <c r="BL20" s="291"/>
      <c r="BM20" s="67"/>
      <c r="BN20" s="91"/>
      <c r="BO20" s="275"/>
      <c r="BP20" s="291"/>
      <c r="BQ20" s="291"/>
      <c r="BR20" s="291"/>
      <c r="BS20" s="291"/>
      <c r="BT20" s="291"/>
      <c r="BU20" s="67"/>
      <c r="BV20" s="291"/>
      <c r="BW20" s="291"/>
      <c r="BX20" s="291"/>
      <c r="BY20" s="291"/>
      <c r="BZ20" s="291"/>
      <c r="CA20" s="276"/>
    </row>
    <row r="21" spans="1:79" ht="18.75" customHeight="1">
      <c r="A21" s="69"/>
      <c r="B21" s="102"/>
      <c r="C21" s="334">
        <v>4</v>
      </c>
      <c r="D21" s="334"/>
      <c r="E21" s="103"/>
      <c r="F21" s="335">
        <f>[1]予選①時間!F21</f>
        <v>0.54166666666666663</v>
      </c>
      <c r="G21" s="335"/>
      <c r="H21" s="335"/>
      <c r="I21" s="83" t="s">
        <v>313</v>
      </c>
      <c r="J21" s="354">
        <f>F21+TIME(0,35,0)</f>
        <v>0.56597222222222221</v>
      </c>
      <c r="K21" s="354"/>
      <c r="L21" s="354"/>
      <c r="M21" s="118"/>
      <c r="N21" s="337" t="str">
        <f>[1]予選②!B23</f>
        <v>間々田FCがむしゃら</v>
      </c>
      <c r="O21" s="337"/>
      <c r="P21" s="337"/>
      <c r="Q21" s="337"/>
      <c r="R21" s="337"/>
      <c r="S21" s="105"/>
      <c r="T21" s="105" t="s">
        <v>314</v>
      </c>
      <c r="U21" s="105"/>
      <c r="V21" s="338" t="str">
        <f>[1]予選②!B21</f>
        <v>波野SSS</v>
      </c>
      <c r="W21" s="338"/>
      <c r="X21" s="338"/>
      <c r="Y21" s="338"/>
      <c r="Z21" s="338"/>
      <c r="AA21" s="106"/>
      <c r="AB21" s="337" t="str">
        <f>[1]予選②!B7</f>
        <v>大野原SSS</v>
      </c>
      <c r="AC21" s="337"/>
      <c r="AD21" s="337"/>
      <c r="AE21" s="337"/>
      <c r="AF21" s="337"/>
      <c r="AG21" s="105" t="s">
        <v>315</v>
      </c>
      <c r="AH21" s="333" t="str">
        <f>[1]予選②!B13</f>
        <v>鹿島ｱﾝﾄﾗｰｽﾞJr</v>
      </c>
      <c r="AI21" s="333"/>
      <c r="AJ21" s="333"/>
      <c r="AK21" s="333"/>
      <c r="AL21" s="333"/>
      <c r="AN21" s="63"/>
      <c r="AO21" s="286">
        <v>4</v>
      </c>
      <c r="AP21" s="286"/>
      <c r="AQ21" s="64"/>
      <c r="AR21" s="287">
        <v>0.54166666666666663</v>
      </c>
      <c r="AS21" s="288"/>
      <c r="AT21" s="288"/>
      <c r="AU21" s="65" t="s">
        <v>313</v>
      </c>
      <c r="AV21" s="289">
        <f>AR21+TIME(0,35,0)</f>
        <v>0.56597222222222221</v>
      </c>
      <c r="AW21" s="289"/>
      <c r="AX21" s="290"/>
      <c r="AY21" s="66"/>
      <c r="AZ21" s="291" t="str">
        <f>組合せ予選②!B19</f>
        <v>軽野東ＳＳＳ</v>
      </c>
      <c r="BA21" s="291"/>
      <c r="BB21" s="291"/>
      <c r="BC21" s="291"/>
      <c r="BD21" s="291"/>
      <c r="BE21" s="291"/>
      <c r="BF21" s="67" t="s">
        <v>341</v>
      </c>
      <c r="BG21" s="67"/>
      <c r="BH21" s="291" t="str">
        <f>組合せ予選②!B25</f>
        <v>湊第一ＳＳＳ</v>
      </c>
      <c r="BI21" s="291"/>
      <c r="BJ21" s="291"/>
      <c r="BK21" s="291"/>
      <c r="BL21" s="291"/>
      <c r="BM21" s="291"/>
      <c r="BN21" s="91"/>
      <c r="BO21" s="275" t="str">
        <f>AZ19</f>
        <v>鹿島ＳＳＳ</v>
      </c>
      <c r="BP21" s="291"/>
      <c r="BQ21" s="291"/>
      <c r="BR21" s="291"/>
      <c r="BS21" s="291"/>
      <c r="BT21" s="291"/>
      <c r="BU21" s="67" t="s">
        <v>335</v>
      </c>
      <c r="BV21" s="291" t="str">
        <f>BH19</f>
        <v>豊浦ＳＳＳ</v>
      </c>
      <c r="BW21" s="291"/>
      <c r="BX21" s="291"/>
      <c r="BY21" s="291"/>
      <c r="BZ21" s="291"/>
      <c r="CA21" s="276"/>
    </row>
    <row r="22" spans="1:79" ht="18.75" customHeight="1">
      <c r="A22" s="69"/>
      <c r="B22" s="56"/>
      <c r="C22" s="277">
        <v>5</v>
      </c>
      <c r="D22" s="277"/>
      <c r="E22" s="57"/>
      <c r="F22" s="278">
        <f>[1]予選①時間!F22</f>
        <v>0.57638888888888895</v>
      </c>
      <c r="G22" s="278"/>
      <c r="H22" s="278"/>
      <c r="I22" s="107" t="s">
        <v>313</v>
      </c>
      <c r="J22" s="280">
        <f>F22+TIME(0,35,0)</f>
        <v>0.60069444444444453</v>
      </c>
      <c r="K22" s="280"/>
      <c r="L22" s="280"/>
      <c r="M22" s="117"/>
      <c r="N22" s="282" t="str">
        <f>[1]予選②!B19</f>
        <v>軽野東SSS</v>
      </c>
      <c r="O22" s="282"/>
      <c r="P22" s="282"/>
      <c r="Q22" s="282"/>
      <c r="R22" s="282"/>
      <c r="S22" s="61"/>
      <c r="T22" s="61" t="s">
        <v>314</v>
      </c>
      <c r="U22" s="61"/>
      <c r="V22" s="283" t="str">
        <f>[1]予選②!B23</f>
        <v>間々田FCがむしゃら</v>
      </c>
      <c r="W22" s="283"/>
      <c r="X22" s="283"/>
      <c r="Y22" s="283"/>
      <c r="Z22" s="283"/>
      <c r="AA22" s="62"/>
      <c r="AB22" s="282" t="str">
        <f>[1]予選②!B9</f>
        <v>牛堀SSS</v>
      </c>
      <c r="AC22" s="282"/>
      <c r="AD22" s="282"/>
      <c r="AE22" s="282"/>
      <c r="AF22" s="282"/>
      <c r="AG22" s="61" t="s">
        <v>315</v>
      </c>
      <c r="AH22" s="285" t="str">
        <f>[1]予選②!B13</f>
        <v>鹿島ｱﾝﾄﾗｰｽﾞJr</v>
      </c>
      <c r="AI22" s="285"/>
      <c r="AJ22" s="285"/>
      <c r="AK22" s="285"/>
      <c r="AL22" s="285"/>
      <c r="AN22" s="63"/>
      <c r="AO22" s="286">
        <v>5</v>
      </c>
      <c r="AP22" s="286"/>
      <c r="AQ22" s="64"/>
      <c r="AR22" s="287">
        <v>0.57291666666666663</v>
      </c>
      <c r="AS22" s="288"/>
      <c r="AT22" s="288"/>
      <c r="AU22" s="65" t="s">
        <v>313</v>
      </c>
      <c r="AV22" s="289">
        <f>AR22+TIME(0,35,0)</f>
        <v>0.59722222222222221</v>
      </c>
      <c r="AW22" s="289"/>
      <c r="AX22" s="290"/>
      <c r="AY22" s="66"/>
      <c r="AZ22" s="291" t="str">
        <f>組合せ予選②!B9</f>
        <v>鹿島ＳＳＳ</v>
      </c>
      <c r="BA22" s="291"/>
      <c r="BB22" s="291"/>
      <c r="BC22" s="291"/>
      <c r="BD22" s="291"/>
      <c r="BE22" s="291"/>
      <c r="BF22" s="67" t="s">
        <v>341</v>
      </c>
      <c r="BG22" s="67"/>
      <c r="BH22" s="291" t="str">
        <f>組合せ予選②!B13</f>
        <v>総和南ＦＣ</v>
      </c>
      <c r="BI22" s="291"/>
      <c r="BJ22" s="291"/>
      <c r="BK22" s="291"/>
      <c r="BL22" s="291"/>
      <c r="BM22" s="291"/>
      <c r="BN22" s="91"/>
      <c r="BO22" s="275" t="str">
        <f>AZ23</f>
        <v>軽野東ＳＳＳ</v>
      </c>
      <c r="BP22" s="291"/>
      <c r="BQ22" s="291"/>
      <c r="BR22" s="291"/>
      <c r="BS22" s="291"/>
      <c r="BT22" s="291"/>
      <c r="BU22" s="67" t="s">
        <v>335</v>
      </c>
      <c r="BV22" s="291" t="str">
        <f>BH23</f>
        <v>笠原ＳＳＳ</v>
      </c>
      <c r="BW22" s="291"/>
      <c r="BX22" s="291"/>
      <c r="BY22" s="291"/>
      <c r="BZ22" s="291"/>
      <c r="CA22" s="276"/>
    </row>
    <row r="23" spans="1:79" ht="18.75" customHeight="1" thickBot="1">
      <c r="A23" s="69"/>
      <c r="B23" s="108"/>
      <c r="C23" s="343">
        <v>6</v>
      </c>
      <c r="D23" s="343"/>
      <c r="E23" s="109"/>
      <c r="F23" s="344">
        <f>[1]予選①時間!F23</f>
        <v>0.60763888888888895</v>
      </c>
      <c r="G23" s="344"/>
      <c r="H23" s="344"/>
      <c r="I23" s="110" t="s">
        <v>313</v>
      </c>
      <c r="J23" s="355">
        <f>F23+TIME(0,35,0)</f>
        <v>0.63194444444444453</v>
      </c>
      <c r="K23" s="355"/>
      <c r="L23" s="355"/>
      <c r="M23" s="119"/>
      <c r="N23" s="346" t="str">
        <f>[1]予選②!B25</f>
        <v>八千代町SSS</v>
      </c>
      <c r="O23" s="346"/>
      <c r="P23" s="346"/>
      <c r="Q23" s="346"/>
      <c r="R23" s="346"/>
      <c r="S23" s="112"/>
      <c r="T23" s="112" t="s">
        <v>314</v>
      </c>
      <c r="U23" s="112"/>
      <c r="V23" s="347" t="str">
        <f>[1]予選②!B21</f>
        <v>波野SSS</v>
      </c>
      <c r="W23" s="347"/>
      <c r="X23" s="347"/>
      <c r="Y23" s="347"/>
      <c r="Z23" s="347"/>
      <c r="AA23" s="113"/>
      <c r="AB23" s="346" t="str">
        <f>[1]予選②!B7</f>
        <v>大野原SSS</v>
      </c>
      <c r="AC23" s="346"/>
      <c r="AD23" s="346"/>
      <c r="AE23" s="346"/>
      <c r="AF23" s="346"/>
      <c r="AG23" s="112" t="s">
        <v>315</v>
      </c>
      <c r="AH23" s="342" t="str">
        <f>[1]予選②!B11</f>
        <v>鉢形SSS</v>
      </c>
      <c r="AI23" s="342"/>
      <c r="AJ23" s="342"/>
      <c r="AK23" s="342"/>
      <c r="AL23" s="342"/>
      <c r="AN23" s="77"/>
      <c r="AO23" s="301">
        <v>6</v>
      </c>
      <c r="AP23" s="301"/>
      <c r="AQ23" s="78"/>
      <c r="AR23" s="302">
        <v>0.60416666666666663</v>
      </c>
      <c r="AS23" s="303"/>
      <c r="AT23" s="303"/>
      <c r="AU23" s="79" t="s">
        <v>313</v>
      </c>
      <c r="AV23" s="304">
        <f>AR23+TIME(0,35,0)</f>
        <v>0.62847222222222221</v>
      </c>
      <c r="AW23" s="304"/>
      <c r="AX23" s="305"/>
      <c r="AY23" s="80"/>
      <c r="AZ23" s="306" t="str">
        <f>組合せ予選②!B19</f>
        <v>軽野東ＳＳＳ</v>
      </c>
      <c r="BA23" s="306"/>
      <c r="BB23" s="306"/>
      <c r="BC23" s="306"/>
      <c r="BD23" s="306"/>
      <c r="BE23" s="306"/>
      <c r="BF23" s="81" t="s">
        <v>323</v>
      </c>
      <c r="BG23" s="81"/>
      <c r="BH23" s="306" t="str">
        <f>組合せ予選②!B23</f>
        <v>笠原ＳＳＳ</v>
      </c>
      <c r="BI23" s="306"/>
      <c r="BJ23" s="306"/>
      <c r="BK23" s="306"/>
      <c r="BL23" s="306"/>
      <c r="BM23" s="306"/>
      <c r="BN23" s="92"/>
      <c r="BO23" s="298" t="str">
        <f>AZ22</f>
        <v>鹿島ＳＳＳ</v>
      </c>
      <c r="BP23" s="306"/>
      <c r="BQ23" s="306"/>
      <c r="BR23" s="306"/>
      <c r="BS23" s="306"/>
      <c r="BT23" s="306"/>
      <c r="BU23" s="81" t="s">
        <v>335</v>
      </c>
      <c r="BV23" s="306" t="str">
        <f>BH22</f>
        <v>総和南ＦＣ</v>
      </c>
      <c r="BW23" s="306"/>
      <c r="BX23" s="306"/>
      <c r="BY23" s="306"/>
      <c r="BZ23" s="306"/>
      <c r="CA23" s="299"/>
    </row>
    <row r="24" spans="1:79" ht="18.75" customHeight="1">
      <c r="A24" s="69"/>
      <c r="B24" s="83"/>
      <c r="C24" s="83"/>
      <c r="D24" s="83"/>
      <c r="E24" s="83"/>
      <c r="F24" s="84"/>
      <c r="G24" s="83"/>
      <c r="H24" s="83"/>
      <c r="I24" s="83"/>
      <c r="J24" s="86"/>
      <c r="K24" s="86"/>
      <c r="L24" s="86"/>
      <c r="M24" s="87"/>
      <c r="N24" s="88"/>
      <c r="O24" s="88"/>
      <c r="P24" s="88"/>
      <c r="Q24" s="88"/>
      <c r="R24" s="88"/>
      <c r="S24" s="85"/>
      <c r="T24" s="85"/>
      <c r="U24" s="85"/>
      <c r="V24" s="89"/>
      <c r="W24" s="89"/>
      <c r="X24" s="89"/>
      <c r="Y24" s="89"/>
      <c r="Z24" s="89"/>
      <c r="AA24" s="87"/>
      <c r="AB24" s="88"/>
      <c r="AC24" s="88"/>
      <c r="AD24" s="88"/>
      <c r="AE24" s="88"/>
      <c r="AF24" s="88"/>
      <c r="AG24" s="85"/>
      <c r="AH24" s="89"/>
      <c r="AI24" s="89"/>
      <c r="AJ24" s="89"/>
      <c r="AK24" s="89"/>
      <c r="AL24" s="89"/>
    </row>
    <row r="25" spans="1:79">
      <c r="O25" s="42"/>
    </row>
    <row r="26" spans="1:79" ht="18" thickBot="1">
      <c r="B26" s="329" t="str">
        <f>[1]予選②!B27</f>
        <v>予選 Ｇブロック</v>
      </c>
      <c r="C26" s="329"/>
      <c r="D26" s="329"/>
      <c r="E26" s="329"/>
      <c r="F26" s="329"/>
      <c r="G26" s="329"/>
      <c r="H26" s="329"/>
      <c r="I26" s="329"/>
      <c r="J26" s="330" t="str">
        <f>[1]予選②!J27</f>
        <v>海浜サッカー場</v>
      </c>
      <c r="K26" s="330"/>
      <c r="L26" s="330"/>
      <c r="M26" s="330"/>
      <c r="N26" s="330"/>
      <c r="O26" s="330"/>
      <c r="P26" s="330"/>
      <c r="Q26" s="330"/>
      <c r="R26" s="330"/>
      <c r="S26" s="331" t="str">
        <f>[1]予選②!S27</f>
        <v>⑦・⑧コート</v>
      </c>
      <c r="T26" s="331"/>
      <c r="U26" s="331"/>
      <c r="V26" s="331"/>
      <c r="W26" s="331"/>
      <c r="AN26" s="19" t="s">
        <v>348</v>
      </c>
      <c r="AY26" s="19" t="s">
        <v>349</v>
      </c>
    </row>
    <row r="27" spans="1:79" ht="18.75" customHeight="1" thickBot="1">
      <c r="B27" s="332" t="s">
        <v>309</v>
      </c>
      <c r="C27" s="332"/>
      <c r="D27" s="332"/>
      <c r="E27" s="332"/>
      <c r="F27" s="332" t="s">
        <v>310</v>
      </c>
      <c r="G27" s="332"/>
      <c r="H27" s="332"/>
      <c r="I27" s="332"/>
      <c r="J27" s="332"/>
      <c r="K27" s="332"/>
      <c r="L27" s="332"/>
      <c r="M27" s="341" t="s">
        <v>311</v>
      </c>
      <c r="N27" s="341"/>
      <c r="O27" s="341"/>
      <c r="P27" s="341"/>
      <c r="Q27" s="341"/>
      <c r="R27" s="341"/>
      <c r="S27" s="341"/>
      <c r="T27" s="341"/>
      <c r="U27" s="341"/>
      <c r="V27" s="341"/>
      <c r="W27" s="341"/>
      <c r="X27" s="341"/>
      <c r="Y27" s="341"/>
      <c r="Z27" s="341"/>
      <c r="AA27" s="341"/>
      <c r="AB27" s="341" t="s">
        <v>312</v>
      </c>
      <c r="AC27" s="341"/>
      <c r="AD27" s="341"/>
      <c r="AE27" s="341"/>
      <c r="AF27" s="341"/>
      <c r="AG27" s="341"/>
      <c r="AH27" s="341"/>
      <c r="AI27" s="341"/>
      <c r="AJ27" s="341"/>
      <c r="AK27" s="341"/>
      <c r="AL27" s="341"/>
      <c r="AN27" s="267" t="s">
        <v>309</v>
      </c>
      <c r="AO27" s="268"/>
      <c r="AP27" s="268"/>
      <c r="AQ27" s="269"/>
      <c r="AR27" s="267" t="s">
        <v>310</v>
      </c>
      <c r="AS27" s="268"/>
      <c r="AT27" s="268"/>
      <c r="AU27" s="268"/>
      <c r="AV27" s="268"/>
      <c r="AW27" s="268"/>
      <c r="AX27" s="269"/>
      <c r="AY27" s="323" t="s">
        <v>311</v>
      </c>
      <c r="AZ27" s="323"/>
      <c r="BA27" s="323"/>
      <c r="BB27" s="323"/>
      <c r="BC27" s="323"/>
      <c r="BD27" s="323"/>
      <c r="BE27" s="323"/>
      <c r="BF27" s="323"/>
      <c r="BG27" s="323"/>
      <c r="BH27" s="323"/>
      <c r="BI27" s="323"/>
      <c r="BJ27" s="323"/>
      <c r="BK27" s="323"/>
      <c r="BL27" s="323"/>
      <c r="BM27" s="323"/>
      <c r="BN27" s="324"/>
      <c r="BO27" s="270" t="s">
        <v>312</v>
      </c>
      <c r="BP27" s="271"/>
      <c r="BQ27" s="271"/>
      <c r="BR27" s="271"/>
      <c r="BS27" s="271"/>
      <c r="BT27" s="271"/>
      <c r="BU27" s="271"/>
      <c r="BV27" s="271"/>
      <c r="BW27" s="271"/>
      <c r="BX27" s="271"/>
      <c r="BY27" s="271"/>
      <c r="BZ27" s="271"/>
      <c r="CA27" s="272"/>
    </row>
    <row r="28" spans="1:79" ht="18.75" customHeight="1">
      <c r="B28" s="102"/>
      <c r="C28" s="334">
        <v>1</v>
      </c>
      <c r="D28" s="334"/>
      <c r="E28" s="103"/>
      <c r="F28" s="349">
        <f>[1]予選①時間!F28</f>
        <v>0.41666666666666669</v>
      </c>
      <c r="G28" s="349"/>
      <c r="H28" s="349"/>
      <c r="I28" s="83" t="s">
        <v>313</v>
      </c>
      <c r="J28" s="350">
        <f>F28+TIME(0,35,0)</f>
        <v>0.44097222222222227</v>
      </c>
      <c r="K28" s="350"/>
      <c r="L28" s="350"/>
      <c r="M28" s="114"/>
      <c r="N28" s="351" t="str">
        <f>[1]予選②!B31</f>
        <v>軽野SSS</v>
      </c>
      <c r="O28" s="351"/>
      <c r="P28" s="351"/>
      <c r="Q28" s="351"/>
      <c r="R28" s="351"/>
      <c r="S28" s="115"/>
      <c r="T28" s="115" t="s">
        <v>314</v>
      </c>
      <c r="U28" s="115"/>
      <c r="V28" s="352" t="str">
        <f>[1]予選②!B33</f>
        <v>鉾田SSS</v>
      </c>
      <c r="W28" s="352"/>
      <c r="X28" s="352"/>
      <c r="Y28" s="352"/>
      <c r="Z28" s="352"/>
      <c r="AA28" s="116"/>
      <c r="AB28" s="351" t="str">
        <f>[1]予選②!B47</f>
        <v>津田SSS</v>
      </c>
      <c r="AC28" s="351"/>
      <c r="AD28" s="351"/>
      <c r="AE28" s="351"/>
      <c r="AF28" s="351"/>
      <c r="AG28" s="115" t="s">
        <v>315</v>
      </c>
      <c r="AH28" s="353" t="str">
        <f>[1]予選②!B49</f>
        <v>FCﾄﾞﾙﾌｨﾝ</v>
      </c>
      <c r="AI28" s="353"/>
      <c r="AJ28" s="353"/>
      <c r="AK28" s="353"/>
      <c r="AL28" s="353"/>
      <c r="AN28" s="50"/>
      <c r="AO28" s="266">
        <v>1</v>
      </c>
      <c r="AP28" s="266"/>
      <c r="AQ28" s="51"/>
      <c r="AR28" s="246">
        <v>0.41666666666666669</v>
      </c>
      <c r="AS28" s="247"/>
      <c r="AT28" s="247"/>
      <c r="AU28" s="52" t="s">
        <v>313</v>
      </c>
      <c r="AV28" s="248">
        <f>AR28+TIME(0,35,0)</f>
        <v>0.44097222222222227</v>
      </c>
      <c r="AW28" s="248"/>
      <c r="AX28" s="249"/>
      <c r="AY28" s="53"/>
      <c r="AZ28" s="250" t="str">
        <f>組合せ予選②!B31</f>
        <v>大野原ＳＳＳ</v>
      </c>
      <c r="BA28" s="250"/>
      <c r="BB28" s="250"/>
      <c r="BC28" s="250"/>
      <c r="BD28" s="250"/>
      <c r="BE28" s="250"/>
      <c r="BF28" s="54" t="s">
        <v>341</v>
      </c>
      <c r="BG28" s="54"/>
      <c r="BH28" s="250" t="str">
        <f>組合せ予選②!B33</f>
        <v>三笠ＳＳＳ</v>
      </c>
      <c r="BI28" s="250"/>
      <c r="BJ28" s="250"/>
      <c r="BK28" s="250"/>
      <c r="BL28" s="250"/>
      <c r="BM28" s="250"/>
      <c r="BN28" s="90"/>
      <c r="BO28" s="253" t="str">
        <f>AZ29</f>
        <v>きたぐりユナイテッドＦＣ</v>
      </c>
      <c r="BP28" s="250"/>
      <c r="BQ28" s="250"/>
      <c r="BR28" s="250"/>
      <c r="BS28" s="250"/>
      <c r="BT28" s="250"/>
      <c r="BU28" s="54" t="s">
        <v>335</v>
      </c>
      <c r="BV28" s="250" t="str">
        <f>BH29</f>
        <v>向台ＳＳＳ</v>
      </c>
      <c r="BW28" s="250"/>
      <c r="BX28" s="250"/>
      <c r="BY28" s="250"/>
      <c r="BZ28" s="250"/>
      <c r="CA28" s="254"/>
    </row>
    <row r="29" spans="1:79" ht="18.75" customHeight="1">
      <c r="B29" s="56"/>
      <c r="C29" s="277">
        <v>2</v>
      </c>
      <c r="D29" s="277"/>
      <c r="E29" s="57"/>
      <c r="F29" s="278">
        <f>[1]予選①時間!F29</f>
        <v>0.44791666666666669</v>
      </c>
      <c r="G29" s="278"/>
      <c r="H29" s="278"/>
      <c r="I29" s="107" t="s">
        <v>313</v>
      </c>
      <c r="J29" s="280">
        <f>F29+TIME(0,35,0)</f>
        <v>0.47222222222222227</v>
      </c>
      <c r="K29" s="280"/>
      <c r="L29" s="280"/>
      <c r="M29" s="117"/>
      <c r="N29" s="282" t="str">
        <f>[1]予選②!B35</f>
        <v>土浦第二小SSS</v>
      </c>
      <c r="O29" s="282"/>
      <c r="P29" s="282"/>
      <c r="Q29" s="282"/>
      <c r="R29" s="282"/>
      <c r="S29" s="60"/>
      <c r="T29" s="61" t="s">
        <v>314</v>
      </c>
      <c r="U29" s="60"/>
      <c r="V29" s="283" t="str">
        <f>[1]予選②!B37</f>
        <v>総和南FC</v>
      </c>
      <c r="W29" s="283"/>
      <c r="X29" s="283"/>
      <c r="Y29" s="283"/>
      <c r="Z29" s="283"/>
      <c r="AA29" s="62"/>
      <c r="AB29" s="282" t="str">
        <f>[1]予選②!B43</f>
        <v>土合FC</v>
      </c>
      <c r="AC29" s="282"/>
      <c r="AD29" s="282"/>
      <c r="AE29" s="282"/>
      <c r="AF29" s="282"/>
      <c r="AG29" s="61" t="s">
        <v>315</v>
      </c>
      <c r="AH29" s="285" t="str">
        <f>[1]予選②!B45</f>
        <v>本城睦ＦＣ</v>
      </c>
      <c r="AI29" s="285"/>
      <c r="AJ29" s="285"/>
      <c r="AK29" s="285"/>
      <c r="AL29" s="285"/>
      <c r="AN29" s="63"/>
      <c r="AO29" s="286">
        <v>2</v>
      </c>
      <c r="AP29" s="286"/>
      <c r="AQ29" s="64"/>
      <c r="AR29" s="287">
        <v>0.44791666666666669</v>
      </c>
      <c r="AS29" s="288"/>
      <c r="AT29" s="288"/>
      <c r="AU29" s="65" t="s">
        <v>313</v>
      </c>
      <c r="AV29" s="289">
        <f>AR29+TIME(0,35,0)</f>
        <v>0.47222222222222227</v>
      </c>
      <c r="AW29" s="289"/>
      <c r="AX29" s="290"/>
      <c r="AY29" s="66"/>
      <c r="AZ29" s="291" t="str">
        <f>組合せ予選②!B47</f>
        <v>きたぐりユナイテッドＦＣ</v>
      </c>
      <c r="BA29" s="291"/>
      <c r="BB29" s="291"/>
      <c r="BC29" s="291"/>
      <c r="BD29" s="291"/>
      <c r="BE29" s="291"/>
      <c r="BF29" s="67" t="s">
        <v>323</v>
      </c>
      <c r="BG29" s="67"/>
      <c r="BH29" s="291" t="str">
        <f>組合せ予選②!B49</f>
        <v>向台ＳＳＳ</v>
      </c>
      <c r="BI29" s="291"/>
      <c r="BJ29" s="291"/>
      <c r="BK29" s="291"/>
      <c r="BL29" s="291"/>
      <c r="BM29" s="291"/>
      <c r="BN29" s="91"/>
      <c r="BO29" s="275" t="str">
        <f>AZ28</f>
        <v>大野原ＳＳＳ</v>
      </c>
      <c r="BP29" s="291"/>
      <c r="BQ29" s="291"/>
      <c r="BR29" s="291"/>
      <c r="BS29" s="291"/>
      <c r="BT29" s="291"/>
      <c r="BU29" s="67" t="s">
        <v>350</v>
      </c>
      <c r="BV29" s="291" t="str">
        <f>BH28</f>
        <v>三笠ＳＳＳ</v>
      </c>
      <c r="BW29" s="291"/>
      <c r="BX29" s="291"/>
      <c r="BY29" s="291"/>
      <c r="BZ29" s="291"/>
      <c r="CA29" s="276"/>
    </row>
    <row r="30" spans="1:79" ht="18.75" customHeight="1">
      <c r="A30" s="69"/>
      <c r="B30" s="102"/>
      <c r="C30" s="334">
        <v>3</v>
      </c>
      <c r="D30" s="334"/>
      <c r="E30" s="103"/>
      <c r="F30" s="335">
        <f>[1]予選①時間!F30</f>
        <v>0.4826388888888889</v>
      </c>
      <c r="G30" s="335"/>
      <c r="H30" s="335"/>
      <c r="I30" s="83" t="s">
        <v>313</v>
      </c>
      <c r="J30" s="354">
        <f>F30+TIME(0,35,0)</f>
        <v>0.50694444444444442</v>
      </c>
      <c r="K30" s="354"/>
      <c r="L30" s="354"/>
      <c r="M30" s="118"/>
      <c r="N30" s="337" t="str">
        <f>[1]予選②!B31</f>
        <v>軽野SSS</v>
      </c>
      <c r="O30" s="337"/>
      <c r="P30" s="337"/>
      <c r="Q30" s="337"/>
      <c r="R30" s="337"/>
      <c r="S30" s="105"/>
      <c r="T30" s="105" t="s">
        <v>314</v>
      </c>
      <c r="U30" s="105"/>
      <c r="V30" s="338" t="str">
        <f>[1]予選②!B37</f>
        <v>総和南FC</v>
      </c>
      <c r="W30" s="338"/>
      <c r="X30" s="338"/>
      <c r="Y30" s="338"/>
      <c r="Z30" s="338"/>
      <c r="AA30" s="106"/>
      <c r="AB30" s="337" t="str">
        <f>[1]予選②!B47</f>
        <v>津田SSS</v>
      </c>
      <c r="AC30" s="337"/>
      <c r="AD30" s="337"/>
      <c r="AE30" s="337"/>
      <c r="AF30" s="337"/>
      <c r="AG30" s="105" t="s">
        <v>315</v>
      </c>
      <c r="AH30" s="333" t="str">
        <f>[1]予選②!B45</f>
        <v>本城睦ＦＣ</v>
      </c>
      <c r="AI30" s="333"/>
      <c r="AJ30" s="333"/>
      <c r="AK30" s="333"/>
      <c r="AL30" s="333"/>
      <c r="AN30" s="63"/>
      <c r="AO30" s="286">
        <v>3</v>
      </c>
      <c r="AP30" s="286"/>
      <c r="AQ30" s="64"/>
      <c r="AR30" s="287">
        <v>0.47916666666666669</v>
      </c>
      <c r="AS30" s="288"/>
      <c r="AT30" s="288"/>
      <c r="AU30" s="65" t="s">
        <v>313</v>
      </c>
      <c r="AV30" s="289">
        <f>AR30+TIME(0,35,0)</f>
        <v>0.50347222222222221</v>
      </c>
      <c r="AW30" s="289"/>
      <c r="AX30" s="290"/>
      <c r="AY30" s="66"/>
      <c r="AZ30" s="291" t="str">
        <f>組合せ予選②!B31</f>
        <v>大野原ＳＳＳ</v>
      </c>
      <c r="BA30" s="291"/>
      <c r="BB30" s="291"/>
      <c r="BC30" s="291"/>
      <c r="BD30" s="291"/>
      <c r="BE30" s="291"/>
      <c r="BF30" s="67" t="s">
        <v>341</v>
      </c>
      <c r="BG30" s="67"/>
      <c r="BH30" s="291" t="str">
        <f>組合せ予選②!B37</f>
        <v>中台ＳＣ</v>
      </c>
      <c r="BI30" s="291"/>
      <c r="BJ30" s="291"/>
      <c r="BK30" s="291"/>
      <c r="BL30" s="291"/>
      <c r="BM30" s="291"/>
      <c r="BN30" s="91"/>
      <c r="BO30" s="275" t="str">
        <f>AZ32</f>
        <v>日の出ＳＳＳ</v>
      </c>
      <c r="BP30" s="291"/>
      <c r="BQ30" s="291"/>
      <c r="BR30" s="291"/>
      <c r="BS30" s="291"/>
      <c r="BT30" s="291"/>
      <c r="BU30" s="67" t="s">
        <v>335</v>
      </c>
      <c r="BV30" s="291" t="str">
        <f>BH32</f>
        <v>きたぐりユナイテッドＦＣ</v>
      </c>
      <c r="BW30" s="291"/>
      <c r="BX30" s="291"/>
      <c r="BY30" s="291"/>
      <c r="BZ30" s="291"/>
      <c r="CA30" s="276"/>
    </row>
    <row r="31" spans="1:79" ht="18.75" customHeight="1">
      <c r="A31" s="69"/>
      <c r="B31" s="56"/>
      <c r="C31" s="277"/>
      <c r="D31" s="277"/>
      <c r="E31" s="57"/>
      <c r="F31" s="293" t="s">
        <v>319</v>
      </c>
      <c r="G31" s="293"/>
      <c r="H31" s="293"/>
      <c r="I31" s="293"/>
      <c r="J31" s="293"/>
      <c r="K31" s="293"/>
      <c r="L31" s="293"/>
      <c r="M31" s="117"/>
      <c r="N31" s="282"/>
      <c r="O31" s="282"/>
      <c r="P31" s="282"/>
      <c r="Q31" s="282"/>
      <c r="R31" s="282"/>
      <c r="S31" s="61"/>
      <c r="T31" s="61"/>
      <c r="U31" s="61"/>
      <c r="V31" s="283"/>
      <c r="W31" s="283"/>
      <c r="X31" s="283"/>
      <c r="Y31" s="283"/>
      <c r="Z31" s="283"/>
      <c r="AA31" s="62"/>
      <c r="AB31" s="282"/>
      <c r="AC31" s="282"/>
      <c r="AD31" s="282"/>
      <c r="AE31" s="282"/>
      <c r="AF31" s="282"/>
      <c r="AG31" s="61"/>
      <c r="AH31" s="285"/>
      <c r="AI31" s="285"/>
      <c r="AJ31" s="285"/>
      <c r="AK31" s="285"/>
      <c r="AL31" s="285"/>
      <c r="AN31" s="63"/>
      <c r="AO31" s="286"/>
      <c r="AP31" s="286"/>
      <c r="AQ31" s="64"/>
      <c r="AR31" s="295" t="s">
        <v>319</v>
      </c>
      <c r="AS31" s="286"/>
      <c r="AT31" s="286"/>
      <c r="AU31" s="286"/>
      <c r="AV31" s="286"/>
      <c r="AW31" s="286"/>
      <c r="AX31" s="296"/>
      <c r="AY31" s="66"/>
      <c r="AZ31" s="291"/>
      <c r="BA31" s="291"/>
      <c r="BB31" s="291"/>
      <c r="BC31" s="291"/>
      <c r="BD31" s="291"/>
      <c r="BE31" s="67"/>
      <c r="BF31" s="67"/>
      <c r="BG31" s="67"/>
      <c r="BH31" s="291"/>
      <c r="BI31" s="291"/>
      <c r="BJ31" s="291"/>
      <c r="BK31" s="291"/>
      <c r="BL31" s="291"/>
      <c r="BM31" s="291"/>
      <c r="BN31" s="91"/>
      <c r="BO31" s="275"/>
      <c r="BP31" s="291"/>
      <c r="BQ31" s="291"/>
      <c r="BR31" s="291"/>
      <c r="BS31" s="291"/>
      <c r="BT31" s="291"/>
      <c r="BU31" s="67"/>
      <c r="BV31" s="291"/>
      <c r="BW31" s="291"/>
      <c r="BX31" s="291"/>
      <c r="BY31" s="291"/>
      <c r="BZ31" s="291"/>
      <c r="CA31" s="276"/>
    </row>
    <row r="32" spans="1:79" ht="18.75" customHeight="1">
      <c r="A32" s="69"/>
      <c r="B32" s="102"/>
      <c r="C32" s="334">
        <v>4</v>
      </c>
      <c r="D32" s="334"/>
      <c r="E32" s="103"/>
      <c r="F32" s="335">
        <f>[1]予選①時間!F32</f>
        <v>0.54166666666666663</v>
      </c>
      <c r="G32" s="335"/>
      <c r="H32" s="335"/>
      <c r="I32" s="83" t="s">
        <v>313</v>
      </c>
      <c r="J32" s="354">
        <f>F32+TIME(0,35,0)</f>
        <v>0.56597222222222221</v>
      </c>
      <c r="K32" s="354"/>
      <c r="L32" s="354"/>
      <c r="M32" s="118"/>
      <c r="N32" s="337" t="str">
        <f>[1]予選②!B35</f>
        <v>土浦第二小SSS</v>
      </c>
      <c r="O32" s="337"/>
      <c r="P32" s="337"/>
      <c r="Q32" s="337"/>
      <c r="R32" s="337"/>
      <c r="S32" s="105"/>
      <c r="T32" s="105" t="s">
        <v>314</v>
      </c>
      <c r="U32" s="105"/>
      <c r="V32" s="338" t="str">
        <f>[1]予選②!B33</f>
        <v>鉾田SSS</v>
      </c>
      <c r="W32" s="338"/>
      <c r="X32" s="338"/>
      <c r="Y32" s="338"/>
      <c r="Z32" s="338"/>
      <c r="AA32" s="106"/>
      <c r="AB32" s="337" t="str">
        <f>[1]予選②!B43</f>
        <v>土合FC</v>
      </c>
      <c r="AC32" s="337"/>
      <c r="AD32" s="337"/>
      <c r="AE32" s="337"/>
      <c r="AF32" s="337"/>
      <c r="AG32" s="105" t="s">
        <v>315</v>
      </c>
      <c r="AH32" s="333" t="str">
        <f>[1]予選②!B49</f>
        <v>FCﾄﾞﾙﾌｨﾝ</v>
      </c>
      <c r="AI32" s="333"/>
      <c r="AJ32" s="333"/>
      <c r="AK32" s="333"/>
      <c r="AL32" s="333"/>
      <c r="AN32" s="63"/>
      <c r="AO32" s="286">
        <v>4</v>
      </c>
      <c r="AP32" s="286"/>
      <c r="AQ32" s="64"/>
      <c r="AR32" s="287">
        <v>0.54166666666666663</v>
      </c>
      <c r="AS32" s="288"/>
      <c r="AT32" s="288"/>
      <c r="AU32" s="65" t="s">
        <v>313</v>
      </c>
      <c r="AV32" s="289">
        <f>AR32+TIME(0,35,0)</f>
        <v>0.56597222222222221</v>
      </c>
      <c r="AW32" s="289"/>
      <c r="AX32" s="290"/>
      <c r="AY32" s="66"/>
      <c r="AZ32" s="291" t="str">
        <f>組合せ予選②!B45</f>
        <v>日の出ＳＳＳ</v>
      </c>
      <c r="BA32" s="291"/>
      <c r="BB32" s="291"/>
      <c r="BC32" s="291"/>
      <c r="BD32" s="291"/>
      <c r="BE32" s="291"/>
      <c r="BF32" s="67" t="s">
        <v>341</v>
      </c>
      <c r="BG32" s="67"/>
      <c r="BH32" s="291" t="str">
        <f>組合せ予選②!B47</f>
        <v>きたぐりユナイテッドＦＣ</v>
      </c>
      <c r="BI32" s="291"/>
      <c r="BJ32" s="291"/>
      <c r="BK32" s="291"/>
      <c r="BL32" s="291"/>
      <c r="BM32" s="291"/>
      <c r="BN32" s="91"/>
      <c r="BO32" s="275" t="str">
        <f>AZ30</f>
        <v>大野原ＳＳＳ</v>
      </c>
      <c r="BP32" s="291"/>
      <c r="BQ32" s="291"/>
      <c r="BR32" s="291"/>
      <c r="BS32" s="291"/>
      <c r="BT32" s="291"/>
      <c r="BU32" s="67" t="s">
        <v>351</v>
      </c>
      <c r="BV32" s="291" t="str">
        <f>BH30</f>
        <v>中台ＳＣ</v>
      </c>
      <c r="BW32" s="291"/>
      <c r="BX32" s="291"/>
      <c r="BY32" s="291"/>
      <c r="BZ32" s="291"/>
      <c r="CA32" s="276"/>
    </row>
    <row r="33" spans="1:79" ht="18.75" customHeight="1">
      <c r="A33" s="69"/>
      <c r="B33" s="56"/>
      <c r="C33" s="277">
        <v>5</v>
      </c>
      <c r="D33" s="277"/>
      <c r="E33" s="57"/>
      <c r="F33" s="278">
        <f>[1]予選①時間!F33</f>
        <v>0.57638888888888895</v>
      </c>
      <c r="G33" s="278"/>
      <c r="H33" s="278"/>
      <c r="I33" s="107" t="s">
        <v>313</v>
      </c>
      <c r="J33" s="280">
        <f>F33+TIME(0,35,0)</f>
        <v>0.60069444444444453</v>
      </c>
      <c r="K33" s="280"/>
      <c r="L33" s="280"/>
      <c r="M33" s="117"/>
      <c r="N33" s="282" t="str">
        <f>[1]予選②!B31</f>
        <v>軽野SSS</v>
      </c>
      <c r="O33" s="282"/>
      <c r="P33" s="282"/>
      <c r="Q33" s="282"/>
      <c r="R33" s="282"/>
      <c r="S33" s="61"/>
      <c r="T33" s="61" t="s">
        <v>314</v>
      </c>
      <c r="U33" s="61"/>
      <c r="V33" s="283" t="str">
        <f>[1]予選②!B35</f>
        <v>土浦第二小SSS</v>
      </c>
      <c r="W33" s="283"/>
      <c r="X33" s="283"/>
      <c r="Y33" s="283"/>
      <c r="Z33" s="283"/>
      <c r="AA33" s="62"/>
      <c r="AB33" s="282" t="str">
        <f>[1]予選②!B45</f>
        <v>本城睦ＦＣ</v>
      </c>
      <c r="AC33" s="282"/>
      <c r="AD33" s="282"/>
      <c r="AE33" s="282"/>
      <c r="AF33" s="282"/>
      <c r="AG33" s="61" t="s">
        <v>315</v>
      </c>
      <c r="AH33" s="285" t="str">
        <f>[1]予選②!B49</f>
        <v>FCﾄﾞﾙﾌｨﾝ</v>
      </c>
      <c r="AI33" s="285"/>
      <c r="AJ33" s="285"/>
      <c r="AK33" s="285"/>
      <c r="AL33" s="285"/>
      <c r="AN33" s="63"/>
      <c r="AO33" s="286">
        <v>5</v>
      </c>
      <c r="AP33" s="286"/>
      <c r="AQ33" s="64"/>
      <c r="AR33" s="287">
        <v>0.57291666666666663</v>
      </c>
      <c r="AS33" s="288"/>
      <c r="AT33" s="288"/>
      <c r="AU33" s="65" t="s">
        <v>313</v>
      </c>
      <c r="AV33" s="289">
        <f>AR33+TIME(0,35,0)</f>
        <v>0.59722222222222221</v>
      </c>
      <c r="AW33" s="289"/>
      <c r="AX33" s="290"/>
      <c r="AY33" s="66"/>
      <c r="AZ33" s="291" t="str">
        <f>組合せ予選②!B31</f>
        <v>大野原ＳＳＳ</v>
      </c>
      <c r="BA33" s="291"/>
      <c r="BB33" s="291"/>
      <c r="BC33" s="291"/>
      <c r="BD33" s="291"/>
      <c r="BE33" s="291"/>
      <c r="BF33" s="67" t="s">
        <v>346</v>
      </c>
      <c r="BG33" s="67"/>
      <c r="BH33" s="291" t="str">
        <f>組合せ予選②!B35</f>
        <v>ＦＣがむしゃら</v>
      </c>
      <c r="BI33" s="291"/>
      <c r="BJ33" s="291"/>
      <c r="BK33" s="291"/>
      <c r="BL33" s="291"/>
      <c r="BM33" s="291"/>
      <c r="BN33" s="91"/>
      <c r="BO33" s="275" t="str">
        <f>AZ34</f>
        <v>日の出ＳＳＳ</v>
      </c>
      <c r="BP33" s="291"/>
      <c r="BQ33" s="291"/>
      <c r="BR33" s="291"/>
      <c r="BS33" s="291"/>
      <c r="BT33" s="291"/>
      <c r="BU33" s="67" t="s">
        <v>350</v>
      </c>
      <c r="BV33" s="291" t="str">
        <f>BH34</f>
        <v>向台ＳＳＳ</v>
      </c>
      <c r="BW33" s="291"/>
      <c r="BX33" s="291"/>
      <c r="BY33" s="291"/>
      <c r="BZ33" s="291"/>
      <c r="CA33" s="276"/>
    </row>
    <row r="34" spans="1:79" ht="18.75" customHeight="1" thickBot="1">
      <c r="A34" s="69"/>
      <c r="B34" s="108"/>
      <c r="C34" s="343">
        <v>6</v>
      </c>
      <c r="D34" s="343"/>
      <c r="E34" s="109"/>
      <c r="F34" s="344">
        <f>[1]予選①時間!F34</f>
        <v>0.60763888888888895</v>
      </c>
      <c r="G34" s="344"/>
      <c r="H34" s="344"/>
      <c r="I34" s="110" t="s">
        <v>313</v>
      </c>
      <c r="J34" s="355">
        <f>F34+TIME(0,35,0)</f>
        <v>0.63194444444444453</v>
      </c>
      <c r="K34" s="355"/>
      <c r="L34" s="355"/>
      <c r="M34" s="119"/>
      <c r="N34" s="346" t="str">
        <f>[1]予選②!B37</f>
        <v>総和南FC</v>
      </c>
      <c r="O34" s="346"/>
      <c r="P34" s="346"/>
      <c r="Q34" s="346"/>
      <c r="R34" s="346"/>
      <c r="S34" s="112"/>
      <c r="T34" s="112" t="s">
        <v>314</v>
      </c>
      <c r="U34" s="112"/>
      <c r="V34" s="347" t="str">
        <f>[1]予選②!B33</f>
        <v>鉾田SSS</v>
      </c>
      <c r="W34" s="347"/>
      <c r="X34" s="347"/>
      <c r="Y34" s="347"/>
      <c r="Z34" s="347"/>
      <c r="AA34" s="113"/>
      <c r="AB34" s="346" t="str">
        <f>[1]予選②!B43</f>
        <v>土合FC</v>
      </c>
      <c r="AC34" s="346"/>
      <c r="AD34" s="346"/>
      <c r="AE34" s="346"/>
      <c r="AF34" s="346"/>
      <c r="AG34" s="112" t="s">
        <v>315</v>
      </c>
      <c r="AH34" s="342" t="str">
        <f>[1]予選②!B47</f>
        <v>津田SSS</v>
      </c>
      <c r="AI34" s="342"/>
      <c r="AJ34" s="342"/>
      <c r="AK34" s="342"/>
      <c r="AL34" s="342"/>
      <c r="AN34" s="77"/>
      <c r="AO34" s="301">
        <v>6</v>
      </c>
      <c r="AP34" s="301"/>
      <c r="AQ34" s="78"/>
      <c r="AR34" s="302">
        <v>0.60416666666666663</v>
      </c>
      <c r="AS34" s="303"/>
      <c r="AT34" s="303"/>
      <c r="AU34" s="79" t="s">
        <v>313</v>
      </c>
      <c r="AV34" s="304">
        <f>AR34+TIME(0,35,0)</f>
        <v>0.62847222222222221</v>
      </c>
      <c r="AW34" s="304"/>
      <c r="AX34" s="305"/>
      <c r="AY34" s="80"/>
      <c r="AZ34" s="306" t="str">
        <f>組合せ予選②!B45</f>
        <v>日の出ＳＳＳ</v>
      </c>
      <c r="BA34" s="306"/>
      <c r="BB34" s="306"/>
      <c r="BC34" s="306"/>
      <c r="BD34" s="306"/>
      <c r="BE34" s="306"/>
      <c r="BF34" s="81" t="s">
        <v>346</v>
      </c>
      <c r="BG34" s="81"/>
      <c r="BH34" s="306" t="str">
        <f>組合せ予選②!B49</f>
        <v>向台ＳＳＳ</v>
      </c>
      <c r="BI34" s="306"/>
      <c r="BJ34" s="306"/>
      <c r="BK34" s="306"/>
      <c r="BL34" s="306"/>
      <c r="BM34" s="306"/>
      <c r="BN34" s="92"/>
      <c r="BO34" s="298" t="str">
        <f>AZ33</f>
        <v>大野原ＳＳＳ</v>
      </c>
      <c r="BP34" s="306"/>
      <c r="BQ34" s="306"/>
      <c r="BR34" s="306"/>
      <c r="BS34" s="306"/>
      <c r="BT34" s="306"/>
      <c r="BU34" s="81" t="s">
        <v>335</v>
      </c>
      <c r="BV34" s="306" t="str">
        <f>BH33</f>
        <v>ＦＣがむしゃら</v>
      </c>
      <c r="BW34" s="306"/>
      <c r="BX34" s="306"/>
      <c r="BY34" s="306"/>
      <c r="BZ34" s="306"/>
      <c r="CA34" s="299"/>
    </row>
    <row r="35" spans="1:79" ht="18.75" customHeight="1">
      <c r="A35" s="69"/>
      <c r="B35" s="83"/>
      <c r="C35" s="83"/>
      <c r="D35" s="83"/>
      <c r="E35" s="83"/>
      <c r="F35" s="84"/>
      <c r="G35" s="83"/>
      <c r="H35" s="83"/>
      <c r="I35" s="83"/>
      <c r="J35" s="86"/>
      <c r="K35" s="86"/>
      <c r="L35" s="86"/>
      <c r="M35" s="87"/>
      <c r="N35" s="88"/>
      <c r="O35" s="88"/>
      <c r="P35" s="88"/>
      <c r="Q35" s="88"/>
      <c r="R35" s="88"/>
      <c r="S35" s="85"/>
      <c r="T35" s="85"/>
      <c r="U35" s="85"/>
      <c r="V35" s="89"/>
      <c r="W35" s="89"/>
      <c r="X35" s="89"/>
      <c r="Y35" s="89"/>
      <c r="Z35" s="89"/>
      <c r="AA35" s="87"/>
      <c r="AB35" s="88"/>
      <c r="AC35" s="88"/>
      <c r="AD35" s="88"/>
      <c r="AE35" s="88"/>
      <c r="AF35" s="88"/>
      <c r="AG35" s="85"/>
      <c r="AH35" s="89"/>
      <c r="AI35" s="89"/>
      <c r="AJ35" s="89"/>
      <c r="AK35" s="89"/>
      <c r="AL35" s="89"/>
    </row>
    <row r="37" spans="1:79" ht="18" thickBot="1">
      <c r="B37" s="329" t="str">
        <f>[1]予選②!B39</f>
        <v>予選 Ｈブロック</v>
      </c>
      <c r="C37" s="329"/>
      <c r="D37" s="329"/>
      <c r="E37" s="329"/>
      <c r="F37" s="329"/>
      <c r="G37" s="329"/>
      <c r="H37" s="329"/>
      <c r="I37" s="329"/>
      <c r="J37" s="330" t="str">
        <f>[1]予選②!J39</f>
        <v>海浜サッカー場</v>
      </c>
      <c r="K37" s="330"/>
      <c r="L37" s="330"/>
      <c r="M37" s="330"/>
      <c r="N37" s="330"/>
      <c r="O37" s="330"/>
      <c r="P37" s="330"/>
      <c r="Q37" s="330"/>
      <c r="R37" s="330"/>
      <c r="S37" s="331" t="str">
        <f>[1]予選②!S39</f>
        <v>⑦・⑧コート</v>
      </c>
      <c r="T37" s="331"/>
      <c r="U37" s="331"/>
      <c r="V37" s="331"/>
      <c r="W37" s="331"/>
      <c r="AN37" s="19" t="s">
        <v>348</v>
      </c>
      <c r="AY37" s="19" t="s">
        <v>352</v>
      </c>
    </row>
    <row r="38" spans="1:79" ht="18.75" customHeight="1" thickBot="1">
      <c r="B38" s="332" t="s">
        <v>309</v>
      </c>
      <c r="C38" s="332"/>
      <c r="D38" s="332"/>
      <c r="E38" s="332"/>
      <c r="F38" s="332" t="s">
        <v>310</v>
      </c>
      <c r="G38" s="332"/>
      <c r="H38" s="332"/>
      <c r="I38" s="332"/>
      <c r="J38" s="332"/>
      <c r="K38" s="332"/>
      <c r="L38" s="332"/>
      <c r="M38" s="341" t="s">
        <v>311</v>
      </c>
      <c r="N38" s="341"/>
      <c r="O38" s="341"/>
      <c r="P38" s="341"/>
      <c r="Q38" s="341"/>
      <c r="R38" s="341"/>
      <c r="S38" s="341"/>
      <c r="T38" s="341"/>
      <c r="U38" s="341"/>
      <c r="V38" s="341"/>
      <c r="W38" s="341"/>
      <c r="X38" s="341"/>
      <c r="Y38" s="341"/>
      <c r="Z38" s="341"/>
      <c r="AA38" s="341"/>
      <c r="AB38" s="341" t="s">
        <v>312</v>
      </c>
      <c r="AC38" s="341"/>
      <c r="AD38" s="341"/>
      <c r="AE38" s="341"/>
      <c r="AF38" s="341"/>
      <c r="AG38" s="341"/>
      <c r="AH38" s="341"/>
      <c r="AI38" s="341"/>
      <c r="AJ38" s="341"/>
      <c r="AK38" s="341"/>
      <c r="AL38" s="341"/>
      <c r="AN38" s="267" t="s">
        <v>309</v>
      </c>
      <c r="AO38" s="268"/>
      <c r="AP38" s="268"/>
      <c r="AQ38" s="269"/>
      <c r="AR38" s="267" t="s">
        <v>310</v>
      </c>
      <c r="AS38" s="268"/>
      <c r="AT38" s="268"/>
      <c r="AU38" s="268"/>
      <c r="AV38" s="268"/>
      <c r="AW38" s="268"/>
      <c r="AX38" s="269"/>
      <c r="AY38" s="323" t="s">
        <v>311</v>
      </c>
      <c r="AZ38" s="323"/>
      <c r="BA38" s="323"/>
      <c r="BB38" s="323"/>
      <c r="BC38" s="323"/>
      <c r="BD38" s="323"/>
      <c r="BE38" s="323"/>
      <c r="BF38" s="323"/>
      <c r="BG38" s="323"/>
      <c r="BH38" s="323"/>
      <c r="BI38" s="323"/>
      <c r="BJ38" s="323"/>
      <c r="BK38" s="323"/>
      <c r="BL38" s="323"/>
      <c r="BM38" s="323"/>
      <c r="BN38" s="324"/>
      <c r="BO38" s="270" t="s">
        <v>312</v>
      </c>
      <c r="BP38" s="271"/>
      <c r="BQ38" s="271"/>
      <c r="BR38" s="271"/>
      <c r="BS38" s="271"/>
      <c r="BT38" s="271"/>
      <c r="BU38" s="271"/>
      <c r="BV38" s="271"/>
      <c r="BW38" s="271"/>
      <c r="BX38" s="271"/>
      <c r="BY38" s="271"/>
      <c r="BZ38" s="271"/>
      <c r="CA38" s="272"/>
    </row>
    <row r="39" spans="1:79" ht="18.75" customHeight="1">
      <c r="B39" s="102"/>
      <c r="C39" s="334">
        <v>1</v>
      </c>
      <c r="D39" s="334"/>
      <c r="E39" s="103"/>
      <c r="F39" s="349">
        <f>[1]予選①時間!F39</f>
        <v>0.41666666666666669</v>
      </c>
      <c r="G39" s="349"/>
      <c r="H39" s="349"/>
      <c r="I39" s="83" t="s">
        <v>313</v>
      </c>
      <c r="J39" s="350">
        <f>F39+TIME(0,35,0)</f>
        <v>0.44097222222222227</v>
      </c>
      <c r="K39" s="350"/>
      <c r="L39" s="350"/>
      <c r="M39" s="114"/>
      <c r="N39" s="351" t="str">
        <f>[1]予選②!B43</f>
        <v>土合FC</v>
      </c>
      <c r="O39" s="351"/>
      <c r="P39" s="351"/>
      <c r="Q39" s="351"/>
      <c r="R39" s="351"/>
      <c r="S39" s="115"/>
      <c r="T39" s="115" t="s">
        <v>314</v>
      </c>
      <c r="U39" s="115"/>
      <c r="V39" s="352" t="str">
        <f>[1]予選②!B45</f>
        <v>本城睦ＦＣ</v>
      </c>
      <c r="W39" s="352"/>
      <c r="X39" s="352"/>
      <c r="Y39" s="352"/>
      <c r="Z39" s="352"/>
      <c r="AA39" s="116"/>
      <c r="AB39" s="351" t="str">
        <f>[1]予選②!B35</f>
        <v>土浦第二小SSS</v>
      </c>
      <c r="AC39" s="351"/>
      <c r="AD39" s="351"/>
      <c r="AE39" s="351"/>
      <c r="AF39" s="351"/>
      <c r="AG39" s="115" t="s">
        <v>315</v>
      </c>
      <c r="AH39" s="353" t="str">
        <f>[1]予選②!B37</f>
        <v>総和南FC</v>
      </c>
      <c r="AI39" s="353"/>
      <c r="AJ39" s="353"/>
      <c r="AK39" s="353"/>
      <c r="AL39" s="353"/>
      <c r="AN39" s="50"/>
      <c r="AO39" s="266">
        <v>1</v>
      </c>
      <c r="AP39" s="266"/>
      <c r="AQ39" s="51"/>
      <c r="AR39" s="246">
        <v>0.41666666666666669</v>
      </c>
      <c r="AS39" s="247"/>
      <c r="AT39" s="247"/>
      <c r="AU39" s="52" t="s">
        <v>313</v>
      </c>
      <c r="AV39" s="248">
        <f>AR39+TIME(0,35,0)</f>
        <v>0.44097222222222227</v>
      </c>
      <c r="AW39" s="248"/>
      <c r="AX39" s="249"/>
      <c r="AY39" s="53"/>
      <c r="AZ39" s="250" t="str">
        <f>組合せ予選②!B35</f>
        <v>ＦＣがむしゃら</v>
      </c>
      <c r="BA39" s="250"/>
      <c r="BB39" s="250"/>
      <c r="BC39" s="250"/>
      <c r="BD39" s="250"/>
      <c r="BE39" s="250"/>
      <c r="BF39" s="54" t="s">
        <v>323</v>
      </c>
      <c r="BG39" s="54"/>
      <c r="BH39" s="250" t="str">
        <f>組合せ予選②!B37</f>
        <v>中台ＳＣ</v>
      </c>
      <c r="BI39" s="250"/>
      <c r="BJ39" s="250"/>
      <c r="BK39" s="250"/>
      <c r="BL39" s="250"/>
      <c r="BM39" s="250"/>
      <c r="BN39" s="90"/>
      <c r="BO39" s="253" t="str">
        <f>AZ40</f>
        <v>ＦＣ波崎</v>
      </c>
      <c r="BP39" s="250"/>
      <c r="BQ39" s="250"/>
      <c r="BR39" s="250"/>
      <c r="BS39" s="250"/>
      <c r="BT39" s="250"/>
      <c r="BU39" s="54" t="s">
        <v>350</v>
      </c>
      <c r="BV39" s="250" t="str">
        <f>BH40</f>
        <v>日の出ＳＳＳ</v>
      </c>
      <c r="BW39" s="250"/>
      <c r="BX39" s="250"/>
      <c r="BY39" s="250"/>
      <c r="BZ39" s="250"/>
      <c r="CA39" s="254"/>
    </row>
    <row r="40" spans="1:79" ht="18.75" customHeight="1">
      <c r="B40" s="56"/>
      <c r="C40" s="277">
        <v>2</v>
      </c>
      <c r="D40" s="277"/>
      <c r="E40" s="57"/>
      <c r="F40" s="278">
        <f>[1]予選①時間!F40</f>
        <v>0.44791666666666669</v>
      </c>
      <c r="G40" s="278"/>
      <c r="H40" s="278"/>
      <c r="I40" s="107" t="s">
        <v>313</v>
      </c>
      <c r="J40" s="280">
        <f>F40+TIME(0,35,0)</f>
        <v>0.47222222222222227</v>
      </c>
      <c r="K40" s="280"/>
      <c r="L40" s="280"/>
      <c r="M40" s="117"/>
      <c r="N40" s="282" t="str">
        <f>[1]予選②!B47</f>
        <v>津田SSS</v>
      </c>
      <c r="O40" s="282"/>
      <c r="P40" s="282"/>
      <c r="Q40" s="282"/>
      <c r="R40" s="282"/>
      <c r="S40" s="60"/>
      <c r="T40" s="61" t="s">
        <v>314</v>
      </c>
      <c r="U40" s="60"/>
      <c r="V40" s="283" t="str">
        <f>[1]予選②!B49</f>
        <v>FCﾄﾞﾙﾌｨﾝ</v>
      </c>
      <c r="W40" s="283"/>
      <c r="X40" s="283"/>
      <c r="Y40" s="283"/>
      <c r="Z40" s="283"/>
      <c r="AA40" s="62"/>
      <c r="AB40" s="282" t="str">
        <f>[1]予選②!B31</f>
        <v>軽野SSS</v>
      </c>
      <c r="AC40" s="282"/>
      <c r="AD40" s="282"/>
      <c r="AE40" s="282"/>
      <c r="AF40" s="282"/>
      <c r="AG40" s="61" t="s">
        <v>315</v>
      </c>
      <c r="AH40" s="285" t="str">
        <f>[1]予選②!B33</f>
        <v>鉾田SSS</v>
      </c>
      <c r="AI40" s="285"/>
      <c r="AJ40" s="285"/>
      <c r="AK40" s="285"/>
      <c r="AL40" s="285"/>
      <c r="AN40" s="63"/>
      <c r="AO40" s="286">
        <v>2</v>
      </c>
      <c r="AP40" s="286"/>
      <c r="AQ40" s="64"/>
      <c r="AR40" s="287">
        <v>0.44791666666666669</v>
      </c>
      <c r="AS40" s="288"/>
      <c r="AT40" s="288"/>
      <c r="AU40" s="65" t="s">
        <v>313</v>
      </c>
      <c r="AV40" s="289">
        <f>AR40+TIME(0,35,0)</f>
        <v>0.47222222222222227</v>
      </c>
      <c r="AW40" s="289"/>
      <c r="AX40" s="290"/>
      <c r="AY40" s="66"/>
      <c r="AZ40" s="291" t="str">
        <f>組合せ予選②!B43</f>
        <v>ＦＣ波崎</v>
      </c>
      <c r="BA40" s="291"/>
      <c r="BB40" s="291"/>
      <c r="BC40" s="291"/>
      <c r="BD40" s="291"/>
      <c r="BE40" s="291"/>
      <c r="BF40" s="67" t="s">
        <v>341</v>
      </c>
      <c r="BG40" s="67"/>
      <c r="BH40" s="291" t="str">
        <f>組合せ予選②!B45</f>
        <v>日の出ＳＳＳ</v>
      </c>
      <c r="BI40" s="291"/>
      <c r="BJ40" s="291"/>
      <c r="BK40" s="291"/>
      <c r="BL40" s="291"/>
      <c r="BM40" s="291"/>
      <c r="BN40" s="91"/>
      <c r="BO40" s="275" t="str">
        <f>AZ39</f>
        <v>ＦＣがむしゃら</v>
      </c>
      <c r="BP40" s="291"/>
      <c r="BQ40" s="291"/>
      <c r="BR40" s="291"/>
      <c r="BS40" s="291"/>
      <c r="BT40" s="291"/>
      <c r="BU40" s="67" t="s">
        <v>342</v>
      </c>
      <c r="BV40" s="291" t="str">
        <f>BH39</f>
        <v>中台ＳＣ</v>
      </c>
      <c r="BW40" s="291"/>
      <c r="BX40" s="291"/>
      <c r="BY40" s="291"/>
      <c r="BZ40" s="291"/>
      <c r="CA40" s="276"/>
    </row>
    <row r="41" spans="1:79" ht="18.75" customHeight="1">
      <c r="A41" s="69"/>
      <c r="B41" s="102"/>
      <c r="C41" s="334">
        <v>3</v>
      </c>
      <c r="D41" s="334"/>
      <c r="E41" s="103"/>
      <c r="F41" s="335">
        <f>[1]予選①時間!F41</f>
        <v>0.4826388888888889</v>
      </c>
      <c r="G41" s="335"/>
      <c r="H41" s="335"/>
      <c r="I41" s="83" t="s">
        <v>313</v>
      </c>
      <c r="J41" s="354">
        <f>F41+TIME(0,35,0)</f>
        <v>0.50694444444444442</v>
      </c>
      <c r="K41" s="354"/>
      <c r="L41" s="354"/>
      <c r="M41" s="118"/>
      <c r="N41" s="337" t="str">
        <f>[1]予選②!B43</f>
        <v>土合FC</v>
      </c>
      <c r="O41" s="337"/>
      <c r="P41" s="337"/>
      <c r="Q41" s="337"/>
      <c r="R41" s="337"/>
      <c r="S41" s="105"/>
      <c r="T41" s="105" t="s">
        <v>314</v>
      </c>
      <c r="U41" s="105"/>
      <c r="V41" s="338" t="str">
        <f>[1]予選②!B49</f>
        <v>FCﾄﾞﾙﾌｨﾝ</v>
      </c>
      <c r="W41" s="338"/>
      <c r="X41" s="338"/>
      <c r="Y41" s="338"/>
      <c r="Z41" s="338"/>
      <c r="AA41" s="106"/>
      <c r="AB41" s="337" t="str">
        <f>[1]予選②!B35</f>
        <v>土浦第二小SSS</v>
      </c>
      <c r="AC41" s="337"/>
      <c r="AD41" s="337"/>
      <c r="AE41" s="337"/>
      <c r="AF41" s="337"/>
      <c r="AG41" s="105" t="s">
        <v>315</v>
      </c>
      <c r="AH41" s="333" t="str">
        <f>[1]予選②!B33</f>
        <v>鉾田SSS</v>
      </c>
      <c r="AI41" s="333"/>
      <c r="AJ41" s="333"/>
      <c r="AK41" s="333"/>
      <c r="AL41" s="333"/>
      <c r="AN41" s="63"/>
      <c r="AO41" s="286">
        <v>3</v>
      </c>
      <c r="AP41" s="286"/>
      <c r="AQ41" s="64"/>
      <c r="AR41" s="287">
        <v>0.47916666666666669</v>
      </c>
      <c r="AS41" s="288"/>
      <c r="AT41" s="288"/>
      <c r="AU41" s="65" t="s">
        <v>313</v>
      </c>
      <c r="AV41" s="289">
        <f>AR41+TIME(0,35,0)</f>
        <v>0.50347222222222221</v>
      </c>
      <c r="AW41" s="289"/>
      <c r="AX41" s="290"/>
      <c r="AY41" s="66"/>
      <c r="AZ41" s="291" t="str">
        <f>組合せ予選②!B33</f>
        <v>三笠ＳＳＳ</v>
      </c>
      <c r="BA41" s="291"/>
      <c r="BB41" s="291"/>
      <c r="BC41" s="291"/>
      <c r="BD41" s="291"/>
      <c r="BE41" s="291"/>
      <c r="BF41" s="67" t="s">
        <v>338</v>
      </c>
      <c r="BG41" s="67"/>
      <c r="BH41" s="291" t="str">
        <f>組合せ予選②!B35</f>
        <v>ＦＣがむしゃら</v>
      </c>
      <c r="BI41" s="291"/>
      <c r="BJ41" s="291"/>
      <c r="BK41" s="291"/>
      <c r="BL41" s="291"/>
      <c r="BM41" s="291"/>
      <c r="BN41" s="91"/>
      <c r="BO41" s="275" t="str">
        <f>AZ43</f>
        <v>ＦＣ波崎</v>
      </c>
      <c r="BP41" s="291"/>
      <c r="BQ41" s="291"/>
      <c r="BR41" s="291"/>
      <c r="BS41" s="291"/>
      <c r="BT41" s="291"/>
      <c r="BU41" s="67" t="s">
        <v>335</v>
      </c>
      <c r="BV41" s="291" t="str">
        <f>BH43</f>
        <v>向台ＳＳＳ</v>
      </c>
      <c r="BW41" s="291"/>
      <c r="BX41" s="291"/>
      <c r="BY41" s="291"/>
      <c r="BZ41" s="291"/>
      <c r="CA41" s="276"/>
    </row>
    <row r="42" spans="1:79" ht="18.75" customHeight="1">
      <c r="A42" s="69"/>
      <c r="B42" s="56"/>
      <c r="C42" s="277"/>
      <c r="D42" s="277"/>
      <c r="E42" s="57"/>
      <c r="F42" s="293" t="s">
        <v>319</v>
      </c>
      <c r="G42" s="293"/>
      <c r="H42" s="293"/>
      <c r="I42" s="293"/>
      <c r="J42" s="293"/>
      <c r="K42" s="293"/>
      <c r="L42" s="293"/>
      <c r="M42" s="117"/>
      <c r="N42" s="282"/>
      <c r="O42" s="282"/>
      <c r="P42" s="282"/>
      <c r="Q42" s="282"/>
      <c r="R42" s="282"/>
      <c r="S42" s="61"/>
      <c r="T42" s="61"/>
      <c r="U42" s="61"/>
      <c r="V42" s="283"/>
      <c r="W42" s="283"/>
      <c r="X42" s="283"/>
      <c r="Y42" s="283"/>
      <c r="Z42" s="283"/>
      <c r="AA42" s="62"/>
      <c r="AB42" s="282"/>
      <c r="AC42" s="282"/>
      <c r="AD42" s="282"/>
      <c r="AE42" s="282"/>
      <c r="AF42" s="282"/>
      <c r="AG42" s="61"/>
      <c r="AH42" s="285"/>
      <c r="AI42" s="285"/>
      <c r="AJ42" s="285"/>
      <c r="AK42" s="285"/>
      <c r="AL42" s="285"/>
      <c r="AN42" s="63"/>
      <c r="AO42" s="286"/>
      <c r="AP42" s="286"/>
      <c r="AQ42" s="64"/>
      <c r="AR42" s="295" t="s">
        <v>319</v>
      </c>
      <c r="AS42" s="286"/>
      <c r="AT42" s="286"/>
      <c r="AU42" s="286"/>
      <c r="AV42" s="286"/>
      <c r="AW42" s="286"/>
      <c r="AX42" s="296"/>
      <c r="AY42" s="66"/>
      <c r="AZ42" s="291"/>
      <c r="BA42" s="291"/>
      <c r="BB42" s="291"/>
      <c r="BC42" s="291"/>
      <c r="BD42" s="291"/>
      <c r="BE42" s="67"/>
      <c r="BF42" s="67"/>
      <c r="BG42" s="67"/>
      <c r="BH42" s="291"/>
      <c r="BI42" s="291"/>
      <c r="BJ42" s="291"/>
      <c r="BK42" s="291"/>
      <c r="BL42" s="291"/>
      <c r="BM42" s="291"/>
      <c r="BN42" s="91"/>
      <c r="BO42" s="275"/>
      <c r="BP42" s="291"/>
      <c r="BQ42" s="291"/>
      <c r="BR42" s="291"/>
      <c r="BS42" s="291"/>
      <c r="BT42" s="291"/>
      <c r="BU42" s="67"/>
      <c r="BV42" s="291"/>
      <c r="BW42" s="291"/>
      <c r="BX42" s="291"/>
      <c r="BY42" s="291"/>
      <c r="BZ42" s="291"/>
      <c r="CA42" s="276"/>
    </row>
    <row r="43" spans="1:79" ht="18.75" customHeight="1">
      <c r="A43" s="69"/>
      <c r="B43" s="102"/>
      <c r="C43" s="334">
        <v>4</v>
      </c>
      <c r="D43" s="334"/>
      <c r="E43" s="103"/>
      <c r="F43" s="335">
        <f>[1]予選①時間!F43</f>
        <v>0.54166666666666663</v>
      </c>
      <c r="G43" s="335"/>
      <c r="H43" s="335"/>
      <c r="I43" s="83" t="s">
        <v>313</v>
      </c>
      <c r="J43" s="354">
        <f>F43+TIME(0,35,0)</f>
        <v>0.56597222222222221</v>
      </c>
      <c r="K43" s="354"/>
      <c r="L43" s="354"/>
      <c r="M43" s="118"/>
      <c r="N43" s="337" t="str">
        <f>[1]予選②!B47</f>
        <v>津田SSS</v>
      </c>
      <c r="O43" s="337"/>
      <c r="P43" s="337"/>
      <c r="Q43" s="337"/>
      <c r="R43" s="337"/>
      <c r="S43" s="105"/>
      <c r="T43" s="105" t="s">
        <v>314</v>
      </c>
      <c r="U43" s="105"/>
      <c r="V43" s="338" t="str">
        <f>[1]予選②!B45</f>
        <v>本城睦ＦＣ</v>
      </c>
      <c r="W43" s="338"/>
      <c r="X43" s="338"/>
      <c r="Y43" s="338"/>
      <c r="Z43" s="338"/>
      <c r="AA43" s="106"/>
      <c r="AB43" s="337" t="str">
        <f>[1]予選②!B31</f>
        <v>軽野SSS</v>
      </c>
      <c r="AC43" s="337"/>
      <c r="AD43" s="337"/>
      <c r="AE43" s="337"/>
      <c r="AF43" s="337"/>
      <c r="AG43" s="105" t="s">
        <v>315</v>
      </c>
      <c r="AH43" s="333" t="str">
        <f>[1]予選②!B37</f>
        <v>総和南FC</v>
      </c>
      <c r="AI43" s="333"/>
      <c r="AJ43" s="333"/>
      <c r="AK43" s="333"/>
      <c r="AL43" s="333"/>
      <c r="AN43" s="63"/>
      <c r="AO43" s="286">
        <v>4</v>
      </c>
      <c r="AP43" s="286"/>
      <c r="AQ43" s="64"/>
      <c r="AR43" s="287">
        <v>0.54166666666666663</v>
      </c>
      <c r="AS43" s="288"/>
      <c r="AT43" s="288"/>
      <c r="AU43" s="65" t="s">
        <v>313</v>
      </c>
      <c r="AV43" s="289">
        <f>AR43+TIME(0,35,0)</f>
        <v>0.56597222222222221</v>
      </c>
      <c r="AW43" s="289"/>
      <c r="AX43" s="290"/>
      <c r="AY43" s="66"/>
      <c r="AZ43" s="291" t="str">
        <f>組合せ予選②!B43</f>
        <v>ＦＣ波崎</v>
      </c>
      <c r="BA43" s="291"/>
      <c r="BB43" s="291"/>
      <c r="BC43" s="291"/>
      <c r="BD43" s="291"/>
      <c r="BE43" s="291"/>
      <c r="BF43" s="67" t="s">
        <v>353</v>
      </c>
      <c r="BG43" s="67"/>
      <c r="BH43" s="291" t="str">
        <f>組合せ予選②!B49</f>
        <v>向台ＳＳＳ</v>
      </c>
      <c r="BI43" s="291"/>
      <c r="BJ43" s="291"/>
      <c r="BK43" s="291"/>
      <c r="BL43" s="291"/>
      <c r="BM43" s="291"/>
      <c r="BN43" s="91"/>
      <c r="BO43" s="275" t="str">
        <f>AZ41</f>
        <v>三笠ＳＳＳ</v>
      </c>
      <c r="BP43" s="291"/>
      <c r="BQ43" s="291"/>
      <c r="BR43" s="291"/>
      <c r="BS43" s="291"/>
      <c r="BT43" s="291"/>
      <c r="BU43" s="67" t="s">
        <v>350</v>
      </c>
      <c r="BV43" s="291" t="str">
        <f>BH41</f>
        <v>ＦＣがむしゃら</v>
      </c>
      <c r="BW43" s="291"/>
      <c r="BX43" s="291"/>
      <c r="BY43" s="291"/>
      <c r="BZ43" s="291"/>
      <c r="CA43" s="276"/>
    </row>
    <row r="44" spans="1:79" ht="18.75" customHeight="1">
      <c r="A44" s="69"/>
      <c r="B44" s="56"/>
      <c r="C44" s="277">
        <v>5</v>
      </c>
      <c r="D44" s="277"/>
      <c r="E44" s="57"/>
      <c r="F44" s="278">
        <f>[1]予選①時間!F44</f>
        <v>0.57638888888888895</v>
      </c>
      <c r="G44" s="278"/>
      <c r="H44" s="278"/>
      <c r="I44" s="107" t="s">
        <v>313</v>
      </c>
      <c r="J44" s="280">
        <f>F44+TIME(0,35,0)</f>
        <v>0.60069444444444453</v>
      </c>
      <c r="K44" s="280"/>
      <c r="L44" s="280"/>
      <c r="M44" s="117"/>
      <c r="N44" s="282" t="str">
        <f>[1]予選②!B43</f>
        <v>土合FC</v>
      </c>
      <c r="O44" s="282"/>
      <c r="P44" s="282"/>
      <c r="Q44" s="282"/>
      <c r="R44" s="282"/>
      <c r="S44" s="61"/>
      <c r="T44" s="61" t="s">
        <v>314</v>
      </c>
      <c r="U44" s="61"/>
      <c r="V44" s="283" t="str">
        <f>[1]予選②!B47</f>
        <v>津田SSS</v>
      </c>
      <c r="W44" s="283"/>
      <c r="X44" s="283"/>
      <c r="Y44" s="283"/>
      <c r="Z44" s="283"/>
      <c r="AA44" s="62"/>
      <c r="AB44" s="282" t="str">
        <f>[1]予選②!B33</f>
        <v>鉾田SSS</v>
      </c>
      <c r="AC44" s="282"/>
      <c r="AD44" s="282"/>
      <c r="AE44" s="282"/>
      <c r="AF44" s="282"/>
      <c r="AG44" s="61" t="s">
        <v>315</v>
      </c>
      <c r="AH44" s="285" t="str">
        <f>[1]予選②!B37</f>
        <v>総和南FC</v>
      </c>
      <c r="AI44" s="285"/>
      <c r="AJ44" s="285"/>
      <c r="AK44" s="285"/>
      <c r="AL44" s="285"/>
      <c r="AN44" s="63"/>
      <c r="AO44" s="286">
        <v>5</v>
      </c>
      <c r="AP44" s="286"/>
      <c r="AQ44" s="64"/>
      <c r="AR44" s="287">
        <v>0.57291666666666663</v>
      </c>
      <c r="AS44" s="288"/>
      <c r="AT44" s="288"/>
      <c r="AU44" s="65" t="s">
        <v>313</v>
      </c>
      <c r="AV44" s="289">
        <f>AR44+TIME(0,35,0)</f>
        <v>0.59722222222222221</v>
      </c>
      <c r="AW44" s="289"/>
      <c r="AX44" s="290"/>
      <c r="AY44" s="66"/>
      <c r="AZ44" s="291" t="str">
        <f>組合せ予選②!B33</f>
        <v>三笠ＳＳＳ</v>
      </c>
      <c r="BA44" s="291"/>
      <c r="BB44" s="291"/>
      <c r="BC44" s="291"/>
      <c r="BD44" s="291"/>
      <c r="BE44" s="291"/>
      <c r="BF44" s="67" t="s">
        <v>354</v>
      </c>
      <c r="BG44" s="67"/>
      <c r="BH44" s="291" t="str">
        <f>組合せ予選②!B37</f>
        <v>中台ＳＣ</v>
      </c>
      <c r="BI44" s="291"/>
      <c r="BJ44" s="291"/>
      <c r="BK44" s="291"/>
      <c r="BL44" s="291"/>
      <c r="BM44" s="291"/>
      <c r="BN44" s="91"/>
      <c r="BO44" s="275" t="str">
        <f>AZ45</f>
        <v>ＦＣ波崎</v>
      </c>
      <c r="BP44" s="291"/>
      <c r="BQ44" s="291"/>
      <c r="BR44" s="291"/>
      <c r="BS44" s="291"/>
      <c r="BT44" s="291"/>
      <c r="BU44" s="67" t="s">
        <v>355</v>
      </c>
      <c r="BV44" s="291" t="str">
        <f>BH45</f>
        <v>きたぐりユナイテッドＦＣ</v>
      </c>
      <c r="BW44" s="291"/>
      <c r="BX44" s="291"/>
      <c r="BY44" s="291"/>
      <c r="BZ44" s="291"/>
      <c r="CA44" s="276"/>
    </row>
    <row r="45" spans="1:79" ht="18.75" customHeight="1" thickBot="1">
      <c r="A45" s="69"/>
      <c r="B45" s="108"/>
      <c r="C45" s="343">
        <v>6</v>
      </c>
      <c r="D45" s="343"/>
      <c r="E45" s="109"/>
      <c r="F45" s="344">
        <f>[1]予選①時間!F45</f>
        <v>0.60763888888888895</v>
      </c>
      <c r="G45" s="344"/>
      <c r="H45" s="344"/>
      <c r="I45" s="110" t="s">
        <v>313</v>
      </c>
      <c r="J45" s="355">
        <f>F45+TIME(0,35,0)</f>
        <v>0.63194444444444453</v>
      </c>
      <c r="K45" s="355"/>
      <c r="L45" s="355"/>
      <c r="M45" s="119"/>
      <c r="N45" s="346" t="str">
        <f>[1]予選②!B49</f>
        <v>FCﾄﾞﾙﾌｨﾝ</v>
      </c>
      <c r="O45" s="346"/>
      <c r="P45" s="346"/>
      <c r="Q45" s="346"/>
      <c r="R45" s="346"/>
      <c r="S45" s="112"/>
      <c r="T45" s="112" t="s">
        <v>314</v>
      </c>
      <c r="U45" s="112"/>
      <c r="V45" s="347" t="str">
        <f>[1]予選②!B45</f>
        <v>本城睦ＦＣ</v>
      </c>
      <c r="W45" s="347"/>
      <c r="X45" s="347"/>
      <c r="Y45" s="347"/>
      <c r="Z45" s="347"/>
      <c r="AA45" s="113"/>
      <c r="AB45" s="346" t="str">
        <f>[1]予選②!B31</f>
        <v>軽野SSS</v>
      </c>
      <c r="AC45" s="346"/>
      <c r="AD45" s="346"/>
      <c r="AE45" s="346"/>
      <c r="AF45" s="346"/>
      <c r="AG45" s="112" t="s">
        <v>315</v>
      </c>
      <c r="AH45" s="342" t="str">
        <f>[1]予選②!B35</f>
        <v>土浦第二小SSS</v>
      </c>
      <c r="AI45" s="342"/>
      <c r="AJ45" s="342"/>
      <c r="AK45" s="342"/>
      <c r="AL45" s="342"/>
      <c r="AN45" s="77"/>
      <c r="AO45" s="301">
        <v>6</v>
      </c>
      <c r="AP45" s="301"/>
      <c r="AQ45" s="78"/>
      <c r="AR45" s="302">
        <v>0.60416666666666663</v>
      </c>
      <c r="AS45" s="303"/>
      <c r="AT45" s="303"/>
      <c r="AU45" s="79" t="s">
        <v>313</v>
      </c>
      <c r="AV45" s="304">
        <f>AR45+TIME(0,35,0)</f>
        <v>0.62847222222222221</v>
      </c>
      <c r="AW45" s="304"/>
      <c r="AX45" s="305"/>
      <c r="AY45" s="80"/>
      <c r="AZ45" s="306" t="str">
        <f>組合せ予選②!B43</f>
        <v>ＦＣ波崎</v>
      </c>
      <c r="BA45" s="306"/>
      <c r="BB45" s="306"/>
      <c r="BC45" s="306"/>
      <c r="BD45" s="306"/>
      <c r="BE45" s="306"/>
      <c r="BF45" s="81" t="s">
        <v>332</v>
      </c>
      <c r="BG45" s="81"/>
      <c r="BH45" s="306" t="str">
        <f>組合せ予選②!B47</f>
        <v>きたぐりユナイテッドＦＣ</v>
      </c>
      <c r="BI45" s="306"/>
      <c r="BJ45" s="306"/>
      <c r="BK45" s="306"/>
      <c r="BL45" s="306"/>
      <c r="BM45" s="306"/>
      <c r="BN45" s="92"/>
      <c r="BO45" s="298" t="str">
        <f>AZ44</f>
        <v>三笠ＳＳＳ</v>
      </c>
      <c r="BP45" s="306"/>
      <c r="BQ45" s="306"/>
      <c r="BR45" s="306"/>
      <c r="BS45" s="306"/>
      <c r="BT45" s="306"/>
      <c r="BU45" s="81" t="s">
        <v>356</v>
      </c>
      <c r="BV45" s="306" t="str">
        <f>BH44</f>
        <v>中台ＳＣ</v>
      </c>
      <c r="BW45" s="306"/>
      <c r="BX45" s="306"/>
      <c r="BY45" s="306"/>
      <c r="BZ45" s="306"/>
      <c r="CA45" s="299"/>
    </row>
  </sheetData>
  <mergeCells count="432">
    <mergeCell ref="AV45:AX45"/>
    <mergeCell ref="AZ45:BE45"/>
    <mergeCell ref="BH45:BM45"/>
    <mergeCell ref="BO45:BT45"/>
    <mergeCell ref="BV45:CA45"/>
    <mergeCell ref="BV44:CA44"/>
    <mergeCell ref="C45:D45"/>
    <mergeCell ref="F45:H45"/>
    <mergeCell ref="J45:L45"/>
    <mergeCell ref="N45:R45"/>
    <mergeCell ref="V45:Z45"/>
    <mergeCell ref="AB45:AF45"/>
    <mergeCell ref="AH45:AL45"/>
    <mergeCell ref="AO45:AP45"/>
    <mergeCell ref="AR45:AT45"/>
    <mergeCell ref="AO44:AP44"/>
    <mergeCell ref="AR44:AT44"/>
    <mergeCell ref="AV44:AX44"/>
    <mergeCell ref="AZ44:BE44"/>
    <mergeCell ref="BH44:BM44"/>
    <mergeCell ref="BO44:BT44"/>
    <mergeCell ref="C44:D44"/>
    <mergeCell ref="F44:H44"/>
    <mergeCell ref="J44:L44"/>
    <mergeCell ref="N44:R44"/>
    <mergeCell ref="V44:Z44"/>
    <mergeCell ref="AB44:AF44"/>
    <mergeCell ref="AH44:AL44"/>
    <mergeCell ref="AB43:AF43"/>
    <mergeCell ref="AH43:AL43"/>
    <mergeCell ref="AR42:AX42"/>
    <mergeCell ref="AZ42:BD42"/>
    <mergeCell ref="BH42:BM42"/>
    <mergeCell ref="BO42:BT42"/>
    <mergeCell ref="BV42:CA42"/>
    <mergeCell ref="C43:D43"/>
    <mergeCell ref="F43:H43"/>
    <mergeCell ref="J43:L43"/>
    <mergeCell ref="N43:R43"/>
    <mergeCell ref="V43:Z43"/>
    <mergeCell ref="BH43:BM43"/>
    <mergeCell ref="BO43:BT43"/>
    <mergeCell ref="BV43:CA43"/>
    <mergeCell ref="AO43:AP43"/>
    <mergeCell ref="AR43:AT43"/>
    <mergeCell ref="AV43:AX43"/>
    <mergeCell ref="AZ43:BE43"/>
    <mergeCell ref="C42:D42"/>
    <mergeCell ref="F42:L42"/>
    <mergeCell ref="N42:R42"/>
    <mergeCell ref="V42:Z42"/>
    <mergeCell ref="AB42:AF42"/>
    <mergeCell ref="AH42:AL42"/>
    <mergeCell ref="AO42:AP42"/>
    <mergeCell ref="AB41:AF41"/>
    <mergeCell ref="AH41:AL41"/>
    <mergeCell ref="AO41:AP41"/>
    <mergeCell ref="AV40:AX40"/>
    <mergeCell ref="AZ40:BE40"/>
    <mergeCell ref="BH40:BM40"/>
    <mergeCell ref="BO40:BT40"/>
    <mergeCell ref="BV40:CA40"/>
    <mergeCell ref="C41:D41"/>
    <mergeCell ref="F41:H41"/>
    <mergeCell ref="J41:L41"/>
    <mergeCell ref="N41:R41"/>
    <mergeCell ref="V41:Z41"/>
    <mergeCell ref="BH41:BM41"/>
    <mergeCell ref="BO41:BT41"/>
    <mergeCell ref="BV41:CA41"/>
    <mergeCell ref="AR41:AT41"/>
    <mergeCell ref="AV41:AX41"/>
    <mergeCell ref="AZ41:BE41"/>
    <mergeCell ref="C40:D40"/>
    <mergeCell ref="F40:H40"/>
    <mergeCell ref="J40:L40"/>
    <mergeCell ref="N40:R40"/>
    <mergeCell ref="V40:Z40"/>
    <mergeCell ref="AB40:AF40"/>
    <mergeCell ref="AH40:AL40"/>
    <mergeCell ref="AO40:AP40"/>
    <mergeCell ref="AR40:AT40"/>
    <mergeCell ref="BO38:CA38"/>
    <mergeCell ref="C39:D39"/>
    <mergeCell ref="F39:H39"/>
    <mergeCell ref="J39:L39"/>
    <mergeCell ref="N39:R39"/>
    <mergeCell ref="V39:Z39"/>
    <mergeCell ref="AB39:AF39"/>
    <mergeCell ref="AH39:AL39"/>
    <mergeCell ref="BV39:CA39"/>
    <mergeCell ref="AO39:AP39"/>
    <mergeCell ref="AR39:AT39"/>
    <mergeCell ref="AV39:AX39"/>
    <mergeCell ref="AZ39:BE39"/>
    <mergeCell ref="BH39:BM39"/>
    <mergeCell ref="BO39:BT39"/>
    <mergeCell ref="BO34:BT34"/>
    <mergeCell ref="BV34:CA34"/>
    <mergeCell ref="B37:I37"/>
    <mergeCell ref="J37:R37"/>
    <mergeCell ref="S37:W37"/>
    <mergeCell ref="B38:E38"/>
    <mergeCell ref="F38:L38"/>
    <mergeCell ref="M38:AA38"/>
    <mergeCell ref="AB38:AL38"/>
    <mergeCell ref="AN38:AQ38"/>
    <mergeCell ref="AH34:AL34"/>
    <mergeCell ref="AO34:AP34"/>
    <mergeCell ref="AR34:AT34"/>
    <mergeCell ref="AV34:AX34"/>
    <mergeCell ref="AZ34:BE34"/>
    <mergeCell ref="BH34:BM34"/>
    <mergeCell ref="C34:D34"/>
    <mergeCell ref="F34:H34"/>
    <mergeCell ref="J34:L34"/>
    <mergeCell ref="N34:R34"/>
    <mergeCell ref="V34:Z34"/>
    <mergeCell ref="AB34:AF34"/>
    <mergeCell ref="AR38:AX38"/>
    <mergeCell ref="AY38:BN38"/>
    <mergeCell ref="AR33:AT33"/>
    <mergeCell ref="AV33:AX33"/>
    <mergeCell ref="AZ33:BE33"/>
    <mergeCell ref="BH33:BM33"/>
    <mergeCell ref="BO33:BT33"/>
    <mergeCell ref="BV33:CA33"/>
    <mergeCell ref="BO32:BT32"/>
    <mergeCell ref="BV32:CA32"/>
    <mergeCell ref="C33:D33"/>
    <mergeCell ref="F33:H33"/>
    <mergeCell ref="J33:L33"/>
    <mergeCell ref="N33:R33"/>
    <mergeCell ref="V33:Z33"/>
    <mergeCell ref="AB33:AF33"/>
    <mergeCell ref="AH33:AL33"/>
    <mergeCell ref="AO33:AP33"/>
    <mergeCell ref="AH32:AL32"/>
    <mergeCell ref="AO32:AP32"/>
    <mergeCell ref="AR32:AT32"/>
    <mergeCell ref="AV32:AX32"/>
    <mergeCell ref="AZ32:BE32"/>
    <mergeCell ref="BH32:BM32"/>
    <mergeCell ref="C32:D32"/>
    <mergeCell ref="F32:H32"/>
    <mergeCell ref="J32:L32"/>
    <mergeCell ref="N32:R32"/>
    <mergeCell ref="V32:Z32"/>
    <mergeCell ref="AB32:AF32"/>
    <mergeCell ref="AO31:AP31"/>
    <mergeCell ref="AR31:AX31"/>
    <mergeCell ref="AZ31:BD31"/>
    <mergeCell ref="BH31:BM31"/>
    <mergeCell ref="BO31:BT31"/>
    <mergeCell ref="BV31:CA31"/>
    <mergeCell ref="C31:D31"/>
    <mergeCell ref="F31:L31"/>
    <mergeCell ref="N31:R31"/>
    <mergeCell ref="V31:Z31"/>
    <mergeCell ref="AB31:AF31"/>
    <mergeCell ref="AH31:AL31"/>
    <mergeCell ref="AR30:AT30"/>
    <mergeCell ref="AV30:AX30"/>
    <mergeCell ref="AZ30:BE30"/>
    <mergeCell ref="BH30:BM30"/>
    <mergeCell ref="BO30:BT30"/>
    <mergeCell ref="BV30:CA30"/>
    <mergeCell ref="BO29:BT29"/>
    <mergeCell ref="BV29:CA29"/>
    <mergeCell ref="C30:D30"/>
    <mergeCell ref="F30:H30"/>
    <mergeCell ref="J30:L30"/>
    <mergeCell ref="N30:R30"/>
    <mergeCell ref="V30:Z30"/>
    <mergeCell ref="AB30:AF30"/>
    <mergeCell ref="AH30:AL30"/>
    <mergeCell ref="AO30:AP30"/>
    <mergeCell ref="AH29:AL29"/>
    <mergeCell ref="AO29:AP29"/>
    <mergeCell ref="AR29:AT29"/>
    <mergeCell ref="AV29:AX29"/>
    <mergeCell ref="AZ29:BE29"/>
    <mergeCell ref="BH29:BM29"/>
    <mergeCell ref="C29:D29"/>
    <mergeCell ref="F29:H29"/>
    <mergeCell ref="J29:L29"/>
    <mergeCell ref="N29:R29"/>
    <mergeCell ref="V29:Z29"/>
    <mergeCell ref="AB29:AF29"/>
    <mergeCell ref="AR28:AT28"/>
    <mergeCell ref="AV28:AX28"/>
    <mergeCell ref="AZ28:BE28"/>
    <mergeCell ref="BH28:BM28"/>
    <mergeCell ref="BO28:BT28"/>
    <mergeCell ref="BV28:CA28"/>
    <mergeCell ref="AY27:BN27"/>
    <mergeCell ref="BO27:CA27"/>
    <mergeCell ref="C28:D28"/>
    <mergeCell ref="F28:H28"/>
    <mergeCell ref="J28:L28"/>
    <mergeCell ref="N28:R28"/>
    <mergeCell ref="V28:Z28"/>
    <mergeCell ref="AB28:AF28"/>
    <mergeCell ref="AH28:AL28"/>
    <mergeCell ref="AO28:AP28"/>
    <mergeCell ref="B27:E27"/>
    <mergeCell ref="F27:L27"/>
    <mergeCell ref="M27:AA27"/>
    <mergeCell ref="AB27:AL27"/>
    <mergeCell ref="AN27:AQ27"/>
    <mergeCell ref="AR27:AX27"/>
    <mergeCell ref="AV23:AX23"/>
    <mergeCell ref="AZ23:BE23"/>
    <mergeCell ref="BH23:BM23"/>
    <mergeCell ref="BO23:BT23"/>
    <mergeCell ref="BV23:CA23"/>
    <mergeCell ref="B26:I26"/>
    <mergeCell ref="J26:R26"/>
    <mergeCell ref="S26:W26"/>
    <mergeCell ref="BV22:CA22"/>
    <mergeCell ref="C23:D23"/>
    <mergeCell ref="F23:H23"/>
    <mergeCell ref="J23:L23"/>
    <mergeCell ref="N23:R23"/>
    <mergeCell ref="V23:Z23"/>
    <mergeCell ref="AB23:AF23"/>
    <mergeCell ref="AH23:AL23"/>
    <mergeCell ref="AO23:AP23"/>
    <mergeCell ref="AR23:AT23"/>
    <mergeCell ref="AO22:AP22"/>
    <mergeCell ref="AR22:AT22"/>
    <mergeCell ref="AV22:AX22"/>
    <mergeCell ref="AZ22:BE22"/>
    <mergeCell ref="BH22:BM22"/>
    <mergeCell ref="BO22:BT22"/>
    <mergeCell ref="C22:D22"/>
    <mergeCell ref="F22:H22"/>
    <mergeCell ref="J22:L22"/>
    <mergeCell ref="N22:R22"/>
    <mergeCell ref="V22:Z22"/>
    <mergeCell ref="AB22:AF22"/>
    <mergeCell ref="AH22:AL22"/>
    <mergeCell ref="AB21:AF21"/>
    <mergeCell ref="AH21:AL21"/>
    <mergeCell ref="AR20:AX20"/>
    <mergeCell ref="AZ20:BD20"/>
    <mergeCell ref="BH20:BL20"/>
    <mergeCell ref="BO20:BT20"/>
    <mergeCell ref="BV20:CA20"/>
    <mergeCell ref="C21:D21"/>
    <mergeCell ref="F21:H21"/>
    <mergeCell ref="J21:L21"/>
    <mergeCell ref="N21:R21"/>
    <mergeCell ref="V21:Z21"/>
    <mergeCell ref="BH21:BM21"/>
    <mergeCell ref="BO21:BT21"/>
    <mergeCell ref="BV21:CA21"/>
    <mergeCell ref="AO21:AP21"/>
    <mergeCell ref="AR21:AT21"/>
    <mergeCell ref="AV21:AX21"/>
    <mergeCell ref="AZ21:BE21"/>
    <mergeCell ref="C20:D20"/>
    <mergeCell ref="F20:L20"/>
    <mergeCell ref="N20:R20"/>
    <mergeCell ref="V20:Z20"/>
    <mergeCell ref="AB20:AF20"/>
    <mergeCell ref="AH20:AL20"/>
    <mergeCell ref="AO20:AP20"/>
    <mergeCell ref="AB19:AF19"/>
    <mergeCell ref="AH19:AL19"/>
    <mergeCell ref="AO19:AP19"/>
    <mergeCell ref="AV18:AX18"/>
    <mergeCell ref="AZ18:BE18"/>
    <mergeCell ref="BH18:BM18"/>
    <mergeCell ref="BO18:BT18"/>
    <mergeCell ref="BV18:CA18"/>
    <mergeCell ref="C19:D19"/>
    <mergeCell ref="F19:H19"/>
    <mergeCell ref="J19:L19"/>
    <mergeCell ref="N19:R19"/>
    <mergeCell ref="V19:Z19"/>
    <mergeCell ref="BH19:BM19"/>
    <mergeCell ref="BO19:BT19"/>
    <mergeCell ref="BV19:CA19"/>
    <mergeCell ref="AR19:AT19"/>
    <mergeCell ref="AV19:AX19"/>
    <mergeCell ref="AZ19:BE19"/>
    <mergeCell ref="C18:D18"/>
    <mergeCell ref="F18:H18"/>
    <mergeCell ref="J18:L18"/>
    <mergeCell ref="N18:R18"/>
    <mergeCell ref="V18:Z18"/>
    <mergeCell ref="AB18:AF18"/>
    <mergeCell ref="AH18:AL18"/>
    <mergeCell ref="AO18:AP18"/>
    <mergeCell ref="AR18:AT18"/>
    <mergeCell ref="BO16:CA16"/>
    <mergeCell ref="C17:D17"/>
    <mergeCell ref="F17:H17"/>
    <mergeCell ref="J17:L17"/>
    <mergeCell ref="N17:R17"/>
    <mergeCell ref="V17:Z17"/>
    <mergeCell ref="AB17:AF17"/>
    <mergeCell ref="AH17:AL17"/>
    <mergeCell ref="BV17:CA17"/>
    <mergeCell ref="AO17:AP17"/>
    <mergeCell ref="AR17:AT17"/>
    <mergeCell ref="AV17:AX17"/>
    <mergeCell ref="AZ17:BE17"/>
    <mergeCell ref="BH17:BM17"/>
    <mergeCell ref="BO17:BT17"/>
    <mergeCell ref="BO12:BT12"/>
    <mergeCell ref="BV12:CA12"/>
    <mergeCell ref="B15:I15"/>
    <mergeCell ref="J15:R15"/>
    <mergeCell ref="S15:W15"/>
    <mergeCell ref="B16:E16"/>
    <mergeCell ref="F16:L16"/>
    <mergeCell ref="M16:AA16"/>
    <mergeCell ref="AB16:AL16"/>
    <mergeCell ref="AN16:AQ16"/>
    <mergeCell ref="AH12:AL12"/>
    <mergeCell ref="AO12:AP12"/>
    <mergeCell ref="AR12:AT12"/>
    <mergeCell ref="AV12:AX12"/>
    <mergeCell ref="AZ12:BE12"/>
    <mergeCell ref="BH12:BM12"/>
    <mergeCell ref="C12:D12"/>
    <mergeCell ref="F12:H12"/>
    <mergeCell ref="J12:L12"/>
    <mergeCell ref="N12:R12"/>
    <mergeCell ref="V12:Z12"/>
    <mergeCell ref="AB12:AF12"/>
    <mergeCell ref="AR16:AX16"/>
    <mergeCell ref="AY16:BN16"/>
    <mergeCell ref="AR11:AT11"/>
    <mergeCell ref="AV11:AX11"/>
    <mergeCell ref="AZ11:BE11"/>
    <mergeCell ref="BH11:BM11"/>
    <mergeCell ref="BO11:BT11"/>
    <mergeCell ref="BV11:CA11"/>
    <mergeCell ref="BO10:BT10"/>
    <mergeCell ref="BV10:CA10"/>
    <mergeCell ref="C11:D11"/>
    <mergeCell ref="F11:H11"/>
    <mergeCell ref="J11:L11"/>
    <mergeCell ref="N11:R11"/>
    <mergeCell ref="V11:Z11"/>
    <mergeCell ref="AB11:AF11"/>
    <mergeCell ref="AH11:AL11"/>
    <mergeCell ref="AO11:AP11"/>
    <mergeCell ref="AH10:AL10"/>
    <mergeCell ref="AO10:AP10"/>
    <mergeCell ref="AR10:AT10"/>
    <mergeCell ref="AV10:AX10"/>
    <mergeCell ref="AZ10:BE10"/>
    <mergeCell ref="BH10:BM10"/>
    <mergeCell ref="C10:D10"/>
    <mergeCell ref="F10:H10"/>
    <mergeCell ref="J10:L10"/>
    <mergeCell ref="N10:R10"/>
    <mergeCell ref="V10:Z10"/>
    <mergeCell ref="AB10:AF10"/>
    <mergeCell ref="AO9:AP9"/>
    <mergeCell ref="AR9:AX9"/>
    <mergeCell ref="AZ9:BE9"/>
    <mergeCell ref="BH9:BM9"/>
    <mergeCell ref="BO9:BT9"/>
    <mergeCell ref="BV9:CA9"/>
    <mergeCell ref="C9:D9"/>
    <mergeCell ref="F9:L9"/>
    <mergeCell ref="N9:R9"/>
    <mergeCell ref="V9:Z9"/>
    <mergeCell ref="AB9:AF9"/>
    <mergeCell ref="AH9:AL9"/>
    <mergeCell ref="AR8:AT8"/>
    <mergeCell ref="AV8:AX8"/>
    <mergeCell ref="AZ8:BE8"/>
    <mergeCell ref="BH8:BM8"/>
    <mergeCell ref="BO8:BT8"/>
    <mergeCell ref="BV8:CA8"/>
    <mergeCell ref="BO7:BT7"/>
    <mergeCell ref="BV7:CA7"/>
    <mergeCell ref="C8:D8"/>
    <mergeCell ref="F8:H8"/>
    <mergeCell ref="J8:L8"/>
    <mergeCell ref="N8:R8"/>
    <mergeCell ref="V8:Z8"/>
    <mergeCell ref="AB8:AF8"/>
    <mergeCell ref="AH8:AL8"/>
    <mergeCell ref="AO8:AP8"/>
    <mergeCell ref="AH7:AL7"/>
    <mergeCell ref="AO7:AP7"/>
    <mergeCell ref="AR7:AT7"/>
    <mergeCell ref="AV7:AX7"/>
    <mergeCell ref="AZ7:BE7"/>
    <mergeCell ref="BH7:BM7"/>
    <mergeCell ref="C7:D7"/>
    <mergeCell ref="F7:H7"/>
    <mergeCell ref="J7:L7"/>
    <mergeCell ref="N7:R7"/>
    <mergeCell ref="V7:Z7"/>
    <mergeCell ref="AB7:AF7"/>
    <mergeCell ref="BH6:BM6"/>
    <mergeCell ref="BO6:BT6"/>
    <mergeCell ref="BV6:CA6"/>
    <mergeCell ref="AY5:BN5"/>
    <mergeCell ref="BO5:CA5"/>
    <mergeCell ref="C6:D6"/>
    <mergeCell ref="F6:H6"/>
    <mergeCell ref="J6:L6"/>
    <mergeCell ref="N6:R6"/>
    <mergeCell ref="V6:Z6"/>
    <mergeCell ref="AB6:AF6"/>
    <mergeCell ref="AH6:AL6"/>
    <mergeCell ref="AO6:AP6"/>
    <mergeCell ref="B5:E5"/>
    <mergeCell ref="F5:L5"/>
    <mergeCell ref="M5:AA5"/>
    <mergeCell ref="AB5:AL5"/>
    <mergeCell ref="AN5:AQ5"/>
    <mergeCell ref="AR5:AX5"/>
    <mergeCell ref="H1:L1"/>
    <mergeCell ref="M1:O1"/>
    <mergeCell ref="AT1:AX1"/>
    <mergeCell ref="AY1:BA1"/>
    <mergeCell ref="B4:I4"/>
    <mergeCell ref="J4:R4"/>
    <mergeCell ref="S4:W4"/>
    <mergeCell ref="AR6:AT6"/>
    <mergeCell ref="AV6:AX6"/>
    <mergeCell ref="AZ6:BE6"/>
  </mergeCells>
  <phoneticPr fontId="3"/>
  <pageMargins left="0.52986111111111112" right="0.27569444444444446" top="0.70833333333333337" bottom="0.86597222222222225" header="0.51180555555555551" footer="0.51180555555555551"/>
  <pageSetup paperSize="9" scale="93"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N53"/>
  <sheetViews>
    <sheetView showGridLines="0" view="pageBreakPreview" zoomScaleSheetLayoutView="100" workbookViewId="0">
      <selection activeCell="S35" sqref="S35"/>
    </sheetView>
  </sheetViews>
  <sheetFormatPr defaultRowHeight="13.5"/>
  <cols>
    <col min="1" max="1" width="1.625" style="121" customWidth="1"/>
    <col min="2" max="47" width="2.125" style="121" customWidth="1"/>
    <col min="48" max="74" width="2.375" style="121" customWidth="1"/>
    <col min="75" max="256" width="9" style="121"/>
    <col min="257" max="257" width="1.625" style="121" customWidth="1"/>
    <col min="258" max="303" width="2.125" style="121" customWidth="1"/>
    <col min="304" max="330" width="2.375" style="121" customWidth="1"/>
    <col min="331" max="512" width="9" style="121"/>
    <col min="513" max="513" width="1.625" style="121" customWidth="1"/>
    <col min="514" max="559" width="2.125" style="121" customWidth="1"/>
    <col min="560" max="586" width="2.375" style="121" customWidth="1"/>
    <col min="587" max="768" width="9" style="121"/>
    <col min="769" max="769" width="1.625" style="121" customWidth="1"/>
    <col min="770" max="815" width="2.125" style="121" customWidth="1"/>
    <col min="816" max="842" width="2.375" style="121" customWidth="1"/>
    <col min="843" max="1024" width="9" style="121"/>
    <col min="1025" max="1025" width="1.625" style="121" customWidth="1"/>
    <col min="1026" max="1071" width="2.125" style="121" customWidth="1"/>
    <col min="1072" max="1098" width="2.375" style="121" customWidth="1"/>
    <col min="1099" max="1280" width="9" style="121"/>
    <col min="1281" max="1281" width="1.625" style="121" customWidth="1"/>
    <col min="1282" max="1327" width="2.125" style="121" customWidth="1"/>
    <col min="1328" max="1354" width="2.375" style="121" customWidth="1"/>
    <col min="1355" max="1536" width="9" style="121"/>
    <col min="1537" max="1537" width="1.625" style="121" customWidth="1"/>
    <col min="1538" max="1583" width="2.125" style="121" customWidth="1"/>
    <col min="1584" max="1610" width="2.375" style="121" customWidth="1"/>
    <col min="1611" max="1792" width="9" style="121"/>
    <col min="1793" max="1793" width="1.625" style="121" customWidth="1"/>
    <col min="1794" max="1839" width="2.125" style="121" customWidth="1"/>
    <col min="1840" max="1866" width="2.375" style="121" customWidth="1"/>
    <col min="1867" max="2048" width="9" style="121"/>
    <col min="2049" max="2049" width="1.625" style="121" customWidth="1"/>
    <col min="2050" max="2095" width="2.125" style="121" customWidth="1"/>
    <col min="2096" max="2122" width="2.375" style="121" customWidth="1"/>
    <col min="2123" max="2304" width="9" style="121"/>
    <col min="2305" max="2305" width="1.625" style="121" customWidth="1"/>
    <col min="2306" max="2351" width="2.125" style="121" customWidth="1"/>
    <col min="2352" max="2378" width="2.375" style="121" customWidth="1"/>
    <col min="2379" max="2560" width="9" style="121"/>
    <col min="2561" max="2561" width="1.625" style="121" customWidth="1"/>
    <col min="2562" max="2607" width="2.125" style="121" customWidth="1"/>
    <col min="2608" max="2634" width="2.375" style="121" customWidth="1"/>
    <col min="2635" max="2816" width="9" style="121"/>
    <col min="2817" max="2817" width="1.625" style="121" customWidth="1"/>
    <col min="2818" max="2863" width="2.125" style="121" customWidth="1"/>
    <col min="2864" max="2890" width="2.375" style="121" customWidth="1"/>
    <col min="2891" max="3072" width="9" style="121"/>
    <col min="3073" max="3073" width="1.625" style="121" customWidth="1"/>
    <col min="3074" max="3119" width="2.125" style="121" customWidth="1"/>
    <col min="3120" max="3146" width="2.375" style="121" customWidth="1"/>
    <col min="3147" max="3328" width="9" style="121"/>
    <col min="3329" max="3329" width="1.625" style="121" customWidth="1"/>
    <col min="3330" max="3375" width="2.125" style="121" customWidth="1"/>
    <col min="3376" max="3402" width="2.375" style="121" customWidth="1"/>
    <col min="3403" max="3584" width="9" style="121"/>
    <col min="3585" max="3585" width="1.625" style="121" customWidth="1"/>
    <col min="3586" max="3631" width="2.125" style="121" customWidth="1"/>
    <col min="3632" max="3658" width="2.375" style="121" customWidth="1"/>
    <col min="3659" max="3840" width="9" style="121"/>
    <col min="3841" max="3841" width="1.625" style="121" customWidth="1"/>
    <col min="3842" max="3887" width="2.125" style="121" customWidth="1"/>
    <col min="3888" max="3914" width="2.375" style="121" customWidth="1"/>
    <col min="3915" max="4096" width="9" style="121"/>
    <col min="4097" max="4097" width="1.625" style="121" customWidth="1"/>
    <col min="4098" max="4143" width="2.125" style="121" customWidth="1"/>
    <col min="4144" max="4170" width="2.375" style="121" customWidth="1"/>
    <col min="4171" max="4352" width="9" style="121"/>
    <col min="4353" max="4353" width="1.625" style="121" customWidth="1"/>
    <col min="4354" max="4399" width="2.125" style="121" customWidth="1"/>
    <col min="4400" max="4426" width="2.375" style="121" customWidth="1"/>
    <col min="4427" max="4608" width="9" style="121"/>
    <col min="4609" max="4609" width="1.625" style="121" customWidth="1"/>
    <col min="4610" max="4655" width="2.125" style="121" customWidth="1"/>
    <col min="4656" max="4682" width="2.375" style="121" customWidth="1"/>
    <col min="4683" max="4864" width="9" style="121"/>
    <col min="4865" max="4865" width="1.625" style="121" customWidth="1"/>
    <col min="4866" max="4911" width="2.125" style="121" customWidth="1"/>
    <col min="4912" max="4938" width="2.375" style="121" customWidth="1"/>
    <col min="4939" max="5120" width="9" style="121"/>
    <col min="5121" max="5121" width="1.625" style="121" customWidth="1"/>
    <col min="5122" max="5167" width="2.125" style="121" customWidth="1"/>
    <col min="5168" max="5194" width="2.375" style="121" customWidth="1"/>
    <col min="5195" max="5376" width="9" style="121"/>
    <col min="5377" max="5377" width="1.625" style="121" customWidth="1"/>
    <col min="5378" max="5423" width="2.125" style="121" customWidth="1"/>
    <col min="5424" max="5450" width="2.375" style="121" customWidth="1"/>
    <col min="5451" max="5632" width="9" style="121"/>
    <col min="5633" max="5633" width="1.625" style="121" customWidth="1"/>
    <col min="5634" max="5679" width="2.125" style="121" customWidth="1"/>
    <col min="5680" max="5706" width="2.375" style="121" customWidth="1"/>
    <col min="5707" max="5888" width="9" style="121"/>
    <col min="5889" max="5889" width="1.625" style="121" customWidth="1"/>
    <col min="5890" max="5935" width="2.125" style="121" customWidth="1"/>
    <col min="5936" max="5962" width="2.375" style="121" customWidth="1"/>
    <col min="5963" max="6144" width="9" style="121"/>
    <col min="6145" max="6145" width="1.625" style="121" customWidth="1"/>
    <col min="6146" max="6191" width="2.125" style="121" customWidth="1"/>
    <col min="6192" max="6218" width="2.375" style="121" customWidth="1"/>
    <col min="6219" max="6400" width="9" style="121"/>
    <col min="6401" max="6401" width="1.625" style="121" customWidth="1"/>
    <col min="6402" max="6447" width="2.125" style="121" customWidth="1"/>
    <col min="6448" max="6474" width="2.375" style="121" customWidth="1"/>
    <col min="6475" max="6656" width="9" style="121"/>
    <col min="6657" max="6657" width="1.625" style="121" customWidth="1"/>
    <col min="6658" max="6703" width="2.125" style="121" customWidth="1"/>
    <col min="6704" max="6730" width="2.375" style="121" customWidth="1"/>
    <col min="6731" max="6912" width="9" style="121"/>
    <col min="6913" max="6913" width="1.625" style="121" customWidth="1"/>
    <col min="6914" max="6959" width="2.125" style="121" customWidth="1"/>
    <col min="6960" max="6986" width="2.375" style="121" customWidth="1"/>
    <col min="6987" max="7168" width="9" style="121"/>
    <col min="7169" max="7169" width="1.625" style="121" customWidth="1"/>
    <col min="7170" max="7215" width="2.125" style="121" customWidth="1"/>
    <col min="7216" max="7242" width="2.375" style="121" customWidth="1"/>
    <col min="7243" max="7424" width="9" style="121"/>
    <col min="7425" max="7425" width="1.625" style="121" customWidth="1"/>
    <col min="7426" max="7471" width="2.125" style="121" customWidth="1"/>
    <col min="7472" max="7498" width="2.375" style="121" customWidth="1"/>
    <col min="7499" max="7680" width="9" style="121"/>
    <col min="7681" max="7681" width="1.625" style="121" customWidth="1"/>
    <col min="7682" max="7727" width="2.125" style="121" customWidth="1"/>
    <col min="7728" max="7754" width="2.375" style="121" customWidth="1"/>
    <col min="7755" max="7936" width="9" style="121"/>
    <col min="7937" max="7937" width="1.625" style="121" customWidth="1"/>
    <col min="7938" max="7983" width="2.125" style="121" customWidth="1"/>
    <col min="7984" max="8010" width="2.375" style="121" customWidth="1"/>
    <col min="8011" max="8192" width="9" style="121"/>
    <col min="8193" max="8193" width="1.625" style="121" customWidth="1"/>
    <col min="8194" max="8239" width="2.125" style="121" customWidth="1"/>
    <col min="8240" max="8266" width="2.375" style="121" customWidth="1"/>
    <col min="8267" max="8448" width="9" style="121"/>
    <col min="8449" max="8449" width="1.625" style="121" customWidth="1"/>
    <col min="8450" max="8495" width="2.125" style="121" customWidth="1"/>
    <col min="8496" max="8522" width="2.375" style="121" customWidth="1"/>
    <col min="8523" max="8704" width="9" style="121"/>
    <col min="8705" max="8705" width="1.625" style="121" customWidth="1"/>
    <col min="8706" max="8751" width="2.125" style="121" customWidth="1"/>
    <col min="8752" max="8778" width="2.375" style="121" customWidth="1"/>
    <col min="8779" max="8960" width="9" style="121"/>
    <col min="8961" max="8961" width="1.625" style="121" customWidth="1"/>
    <col min="8962" max="9007" width="2.125" style="121" customWidth="1"/>
    <col min="9008" max="9034" width="2.375" style="121" customWidth="1"/>
    <col min="9035" max="9216" width="9" style="121"/>
    <col min="9217" max="9217" width="1.625" style="121" customWidth="1"/>
    <col min="9218" max="9263" width="2.125" style="121" customWidth="1"/>
    <col min="9264" max="9290" width="2.375" style="121" customWidth="1"/>
    <col min="9291" max="9472" width="9" style="121"/>
    <col min="9473" max="9473" width="1.625" style="121" customWidth="1"/>
    <col min="9474" max="9519" width="2.125" style="121" customWidth="1"/>
    <col min="9520" max="9546" width="2.375" style="121" customWidth="1"/>
    <col min="9547" max="9728" width="9" style="121"/>
    <col min="9729" max="9729" width="1.625" style="121" customWidth="1"/>
    <col min="9730" max="9775" width="2.125" style="121" customWidth="1"/>
    <col min="9776" max="9802" width="2.375" style="121" customWidth="1"/>
    <col min="9803" max="9984" width="9" style="121"/>
    <col min="9985" max="9985" width="1.625" style="121" customWidth="1"/>
    <col min="9986" max="10031" width="2.125" style="121" customWidth="1"/>
    <col min="10032" max="10058" width="2.375" style="121" customWidth="1"/>
    <col min="10059" max="10240" width="9" style="121"/>
    <col min="10241" max="10241" width="1.625" style="121" customWidth="1"/>
    <col min="10242" max="10287" width="2.125" style="121" customWidth="1"/>
    <col min="10288" max="10314" width="2.375" style="121" customWidth="1"/>
    <col min="10315" max="10496" width="9" style="121"/>
    <col min="10497" max="10497" width="1.625" style="121" customWidth="1"/>
    <col min="10498" max="10543" width="2.125" style="121" customWidth="1"/>
    <col min="10544" max="10570" width="2.375" style="121" customWidth="1"/>
    <col min="10571" max="10752" width="9" style="121"/>
    <col min="10753" max="10753" width="1.625" style="121" customWidth="1"/>
    <col min="10754" max="10799" width="2.125" style="121" customWidth="1"/>
    <col min="10800" max="10826" width="2.375" style="121" customWidth="1"/>
    <col min="10827" max="11008" width="9" style="121"/>
    <col min="11009" max="11009" width="1.625" style="121" customWidth="1"/>
    <col min="11010" max="11055" width="2.125" style="121" customWidth="1"/>
    <col min="11056" max="11082" width="2.375" style="121" customWidth="1"/>
    <col min="11083" max="11264" width="9" style="121"/>
    <col min="11265" max="11265" width="1.625" style="121" customWidth="1"/>
    <col min="11266" max="11311" width="2.125" style="121" customWidth="1"/>
    <col min="11312" max="11338" width="2.375" style="121" customWidth="1"/>
    <col min="11339" max="11520" width="9" style="121"/>
    <col min="11521" max="11521" width="1.625" style="121" customWidth="1"/>
    <col min="11522" max="11567" width="2.125" style="121" customWidth="1"/>
    <col min="11568" max="11594" width="2.375" style="121" customWidth="1"/>
    <col min="11595" max="11776" width="9" style="121"/>
    <col min="11777" max="11777" width="1.625" style="121" customWidth="1"/>
    <col min="11778" max="11823" width="2.125" style="121" customWidth="1"/>
    <col min="11824" max="11850" width="2.375" style="121" customWidth="1"/>
    <col min="11851" max="12032" width="9" style="121"/>
    <col min="12033" max="12033" width="1.625" style="121" customWidth="1"/>
    <col min="12034" max="12079" width="2.125" style="121" customWidth="1"/>
    <col min="12080" max="12106" width="2.375" style="121" customWidth="1"/>
    <col min="12107" max="12288" width="9" style="121"/>
    <col min="12289" max="12289" width="1.625" style="121" customWidth="1"/>
    <col min="12290" max="12335" width="2.125" style="121" customWidth="1"/>
    <col min="12336" max="12362" width="2.375" style="121" customWidth="1"/>
    <col min="12363" max="12544" width="9" style="121"/>
    <col min="12545" max="12545" width="1.625" style="121" customWidth="1"/>
    <col min="12546" max="12591" width="2.125" style="121" customWidth="1"/>
    <col min="12592" max="12618" width="2.375" style="121" customWidth="1"/>
    <col min="12619" max="12800" width="9" style="121"/>
    <col min="12801" max="12801" width="1.625" style="121" customWidth="1"/>
    <col min="12802" max="12847" width="2.125" style="121" customWidth="1"/>
    <col min="12848" max="12874" width="2.375" style="121" customWidth="1"/>
    <col min="12875" max="13056" width="9" style="121"/>
    <col min="13057" max="13057" width="1.625" style="121" customWidth="1"/>
    <col min="13058" max="13103" width="2.125" style="121" customWidth="1"/>
    <col min="13104" max="13130" width="2.375" style="121" customWidth="1"/>
    <col min="13131" max="13312" width="9" style="121"/>
    <col min="13313" max="13313" width="1.625" style="121" customWidth="1"/>
    <col min="13314" max="13359" width="2.125" style="121" customWidth="1"/>
    <col min="13360" max="13386" width="2.375" style="121" customWidth="1"/>
    <col min="13387" max="13568" width="9" style="121"/>
    <col min="13569" max="13569" width="1.625" style="121" customWidth="1"/>
    <col min="13570" max="13615" width="2.125" style="121" customWidth="1"/>
    <col min="13616" max="13642" width="2.375" style="121" customWidth="1"/>
    <col min="13643" max="13824" width="9" style="121"/>
    <col min="13825" max="13825" width="1.625" style="121" customWidth="1"/>
    <col min="13826" max="13871" width="2.125" style="121" customWidth="1"/>
    <col min="13872" max="13898" width="2.375" style="121" customWidth="1"/>
    <col min="13899" max="14080" width="9" style="121"/>
    <col min="14081" max="14081" width="1.625" style="121" customWidth="1"/>
    <col min="14082" max="14127" width="2.125" style="121" customWidth="1"/>
    <col min="14128" max="14154" width="2.375" style="121" customWidth="1"/>
    <col min="14155" max="14336" width="9" style="121"/>
    <col min="14337" max="14337" width="1.625" style="121" customWidth="1"/>
    <col min="14338" max="14383" width="2.125" style="121" customWidth="1"/>
    <col min="14384" max="14410" width="2.375" style="121" customWidth="1"/>
    <col min="14411" max="14592" width="9" style="121"/>
    <col min="14593" max="14593" width="1.625" style="121" customWidth="1"/>
    <col min="14594" max="14639" width="2.125" style="121" customWidth="1"/>
    <col min="14640" max="14666" width="2.375" style="121" customWidth="1"/>
    <col min="14667" max="14848" width="9" style="121"/>
    <col min="14849" max="14849" width="1.625" style="121" customWidth="1"/>
    <col min="14850" max="14895" width="2.125" style="121" customWidth="1"/>
    <col min="14896" max="14922" width="2.375" style="121" customWidth="1"/>
    <col min="14923" max="15104" width="9" style="121"/>
    <col min="15105" max="15105" width="1.625" style="121" customWidth="1"/>
    <col min="15106" max="15151" width="2.125" style="121" customWidth="1"/>
    <col min="15152" max="15178" width="2.375" style="121" customWidth="1"/>
    <col min="15179" max="15360" width="9" style="121"/>
    <col min="15361" max="15361" width="1.625" style="121" customWidth="1"/>
    <col min="15362" max="15407" width="2.125" style="121" customWidth="1"/>
    <col min="15408" max="15434" width="2.375" style="121" customWidth="1"/>
    <col min="15435" max="15616" width="9" style="121"/>
    <col min="15617" max="15617" width="1.625" style="121" customWidth="1"/>
    <col min="15618" max="15663" width="2.125" style="121" customWidth="1"/>
    <col min="15664" max="15690" width="2.375" style="121" customWidth="1"/>
    <col min="15691" max="15872" width="9" style="121"/>
    <col min="15873" max="15873" width="1.625" style="121" customWidth="1"/>
    <col min="15874" max="15919" width="2.125" style="121" customWidth="1"/>
    <col min="15920" max="15946" width="2.375" style="121" customWidth="1"/>
    <col min="15947" max="16128" width="9" style="121"/>
    <col min="16129" max="16129" width="1.625" style="121" customWidth="1"/>
    <col min="16130" max="16175" width="2.125" style="121" customWidth="1"/>
    <col min="16176" max="16202" width="2.375" style="121" customWidth="1"/>
    <col min="16203" max="16384" width="9" style="121"/>
  </cols>
  <sheetData>
    <row r="1" spans="2:40" ht="17.25">
      <c r="B1" s="120"/>
      <c r="U1" s="122" t="s">
        <v>357</v>
      </c>
      <c r="AG1" s="123" t="s">
        <v>358</v>
      </c>
    </row>
    <row r="2" spans="2:40">
      <c r="AG2" s="359">
        <v>43086</v>
      </c>
      <c r="AH2" s="359"/>
      <c r="AI2" s="359"/>
      <c r="AJ2" s="359"/>
      <c r="AK2" s="359"/>
      <c r="AL2" s="360" t="str">
        <f>TEXT(AG2,"aaa")</f>
        <v>日</v>
      </c>
      <c r="AM2" s="360"/>
      <c r="AN2" s="360"/>
    </row>
    <row r="4" spans="2:40">
      <c r="T4" s="356" t="s">
        <v>359</v>
      </c>
      <c r="U4" s="356"/>
      <c r="V4" s="356"/>
    </row>
    <row r="5" spans="2:40">
      <c r="F5" s="124"/>
      <c r="G5" s="124"/>
      <c r="H5" s="124"/>
      <c r="I5" s="124"/>
      <c r="J5" s="124"/>
      <c r="K5" s="124"/>
      <c r="L5" s="124"/>
      <c r="M5" s="124"/>
      <c r="N5" s="124"/>
      <c r="O5" s="124"/>
      <c r="P5" s="124"/>
      <c r="Q5" s="124"/>
      <c r="R5" s="124"/>
      <c r="S5" s="357" t="s">
        <v>360</v>
      </c>
      <c r="T5" s="357"/>
      <c r="U5" s="357"/>
      <c r="V5" s="357"/>
      <c r="W5" s="357"/>
      <c r="X5" s="124"/>
      <c r="Y5" s="124"/>
      <c r="Z5" s="124"/>
      <c r="AA5" s="124"/>
      <c r="AB5" s="124"/>
      <c r="AC5" s="124"/>
      <c r="AD5" s="124"/>
      <c r="AE5" s="124"/>
      <c r="AF5" s="124"/>
      <c r="AG5" s="124"/>
      <c r="AH5" s="124"/>
      <c r="AI5" s="124"/>
      <c r="AJ5" s="124"/>
      <c r="AK5" s="124"/>
    </row>
    <row r="6" spans="2:40">
      <c r="F6" s="124"/>
      <c r="G6" s="124"/>
      <c r="H6" s="124"/>
      <c r="I6" s="124"/>
      <c r="J6" s="124"/>
      <c r="K6" s="124"/>
      <c r="L6" s="124"/>
      <c r="M6" s="124"/>
      <c r="N6" s="124"/>
      <c r="O6" s="124"/>
      <c r="P6" s="124"/>
      <c r="Q6" s="124"/>
      <c r="R6" s="124"/>
      <c r="S6" s="125"/>
      <c r="T6" s="125"/>
      <c r="U6" s="125"/>
      <c r="V6" s="125"/>
      <c r="W6" s="125"/>
      <c r="X6" s="124"/>
      <c r="Y6" s="124"/>
      <c r="Z6" s="124"/>
      <c r="AA6" s="124"/>
      <c r="AB6" s="124"/>
      <c r="AC6" s="124"/>
      <c r="AD6" s="124"/>
      <c r="AE6" s="124"/>
      <c r="AF6" s="124"/>
      <c r="AG6" s="124"/>
      <c r="AH6" s="124"/>
      <c r="AI6" s="124"/>
      <c r="AJ6" s="124"/>
      <c r="AK6" s="124"/>
    </row>
    <row r="7" spans="2:40">
      <c r="F7" s="124"/>
      <c r="G7" s="124"/>
      <c r="H7" s="124"/>
      <c r="I7" s="124"/>
      <c r="J7" s="124"/>
      <c r="K7" s="124"/>
      <c r="L7" s="124"/>
      <c r="M7" s="124"/>
      <c r="N7" s="124"/>
      <c r="O7" s="124"/>
      <c r="P7" s="124"/>
      <c r="Q7" s="124"/>
      <c r="R7" s="124"/>
      <c r="S7" s="124"/>
      <c r="T7" s="126"/>
      <c r="U7" s="124"/>
      <c r="V7" s="124"/>
      <c r="W7" s="124"/>
      <c r="X7" s="124"/>
      <c r="Y7" s="124"/>
      <c r="Z7" s="124"/>
      <c r="AA7" s="124"/>
      <c r="AB7" s="124"/>
      <c r="AC7" s="124"/>
      <c r="AD7" s="124"/>
      <c r="AE7" s="124"/>
      <c r="AF7" s="124"/>
      <c r="AG7" s="124"/>
      <c r="AH7" s="124"/>
      <c r="AI7" s="124"/>
      <c r="AJ7" s="124"/>
      <c r="AK7" s="124"/>
    </row>
    <row r="8" spans="2:40">
      <c r="F8" s="124"/>
      <c r="G8" s="124"/>
      <c r="H8" s="124"/>
      <c r="I8" s="124"/>
      <c r="J8" s="124"/>
      <c r="K8" s="124"/>
      <c r="L8" s="124"/>
      <c r="M8" s="124"/>
      <c r="N8" s="124"/>
      <c r="O8" s="124"/>
      <c r="P8" s="124"/>
      <c r="Q8" s="124"/>
      <c r="R8" s="124"/>
      <c r="S8" s="124"/>
      <c r="T8" s="356" t="s">
        <v>361</v>
      </c>
      <c r="U8" s="356"/>
      <c r="V8" s="356"/>
      <c r="W8" s="124"/>
      <c r="X8" s="124"/>
      <c r="Y8" s="124"/>
      <c r="Z8" s="124"/>
      <c r="AA8" s="124"/>
      <c r="AB8" s="124"/>
      <c r="AC8" s="124"/>
      <c r="AD8" s="124"/>
      <c r="AE8" s="124"/>
      <c r="AF8" s="124"/>
      <c r="AG8" s="124"/>
      <c r="AH8" s="124"/>
      <c r="AI8" s="124"/>
      <c r="AJ8" s="124"/>
      <c r="AK8" s="124"/>
    </row>
    <row r="9" spans="2:40">
      <c r="F9" s="124"/>
      <c r="G9" s="124"/>
      <c r="H9" s="124"/>
      <c r="I9" s="124"/>
      <c r="J9" s="356" t="s">
        <v>362</v>
      </c>
      <c r="K9" s="356"/>
      <c r="L9" s="356"/>
      <c r="M9" s="124"/>
      <c r="N9" s="124"/>
      <c r="O9" s="124"/>
      <c r="P9" s="124"/>
      <c r="Q9" s="124"/>
      <c r="R9" s="124"/>
      <c r="S9" s="357" t="s">
        <v>363</v>
      </c>
      <c r="T9" s="357"/>
      <c r="U9" s="357"/>
      <c r="V9" s="357"/>
      <c r="W9" s="357"/>
      <c r="X9" s="124"/>
      <c r="Y9" s="124"/>
      <c r="Z9" s="124"/>
      <c r="AA9" s="124"/>
      <c r="AB9" s="124"/>
      <c r="AC9" s="124"/>
      <c r="AD9" s="356" t="s">
        <v>364</v>
      </c>
      <c r="AE9" s="356"/>
      <c r="AF9" s="356"/>
      <c r="AG9" s="124"/>
      <c r="AH9" s="124"/>
      <c r="AI9" s="124"/>
      <c r="AJ9" s="124"/>
      <c r="AK9" s="124"/>
    </row>
    <row r="10" spans="2:40">
      <c r="F10" s="124"/>
      <c r="G10" s="124"/>
      <c r="H10" s="124"/>
      <c r="I10" s="357" t="s">
        <v>365</v>
      </c>
      <c r="J10" s="357"/>
      <c r="K10" s="357"/>
      <c r="L10" s="357"/>
      <c r="M10" s="357"/>
      <c r="N10" s="124"/>
      <c r="O10" s="124"/>
      <c r="P10" s="124"/>
      <c r="Q10" s="124"/>
      <c r="R10" s="124"/>
      <c r="S10" s="124"/>
      <c r="T10" s="124"/>
      <c r="U10" s="124"/>
      <c r="V10" s="124"/>
      <c r="W10" s="124"/>
      <c r="X10" s="124"/>
      <c r="Y10" s="124"/>
      <c r="Z10" s="124"/>
      <c r="AA10" s="124"/>
      <c r="AB10" s="124"/>
      <c r="AC10" s="357" t="s">
        <v>366</v>
      </c>
      <c r="AD10" s="357"/>
      <c r="AE10" s="357"/>
      <c r="AF10" s="357"/>
      <c r="AG10" s="357"/>
      <c r="AH10" s="124"/>
      <c r="AI10" s="124"/>
      <c r="AJ10" s="124"/>
      <c r="AK10" s="124"/>
      <c r="AL10" s="124"/>
    </row>
    <row r="11" spans="2:40">
      <c r="F11" s="127"/>
      <c r="G11" s="127"/>
      <c r="H11" s="127"/>
      <c r="I11" s="124"/>
      <c r="J11" s="124"/>
      <c r="K11" s="124"/>
      <c r="L11" s="124"/>
      <c r="M11" s="124"/>
      <c r="N11" s="127"/>
      <c r="O11" s="127"/>
      <c r="P11" s="127"/>
      <c r="Q11" s="127"/>
      <c r="R11" s="127"/>
      <c r="S11" s="124"/>
      <c r="T11" s="124"/>
      <c r="U11" s="124"/>
      <c r="V11" s="124"/>
      <c r="W11" s="124"/>
      <c r="X11" s="127"/>
      <c r="Y11" s="127"/>
      <c r="Z11" s="127"/>
      <c r="AA11" s="127"/>
      <c r="AB11" s="127"/>
      <c r="AC11" s="124"/>
      <c r="AD11" s="124"/>
      <c r="AE11" s="124"/>
      <c r="AF11" s="124"/>
      <c r="AG11" s="124"/>
      <c r="AH11" s="127"/>
      <c r="AI11" s="127"/>
      <c r="AJ11" s="127"/>
      <c r="AK11" s="127"/>
      <c r="AL11" s="127"/>
    </row>
    <row r="12" spans="2:40">
      <c r="D12" s="128"/>
      <c r="E12" s="358" t="s">
        <v>367</v>
      </c>
      <c r="F12" s="358"/>
      <c r="G12" s="358"/>
      <c r="H12" s="129"/>
      <c r="N12" s="128"/>
      <c r="O12" s="358" t="s">
        <v>368</v>
      </c>
      <c r="P12" s="358"/>
      <c r="Q12" s="358"/>
      <c r="R12" s="129"/>
      <c r="S12" s="130"/>
      <c r="T12" s="124"/>
      <c r="U12" s="124"/>
      <c r="V12" s="124"/>
      <c r="W12" s="129"/>
      <c r="X12" s="128"/>
      <c r="Y12" s="358" t="s">
        <v>369</v>
      </c>
      <c r="Z12" s="358"/>
      <c r="AA12" s="358"/>
      <c r="AB12" s="129"/>
      <c r="AH12" s="128"/>
      <c r="AI12" s="358" t="s">
        <v>370</v>
      </c>
      <c r="AJ12" s="358"/>
      <c r="AK12" s="358"/>
      <c r="AL12" s="129"/>
    </row>
    <row r="13" spans="2:40">
      <c r="D13" s="361" t="s">
        <v>371</v>
      </c>
      <c r="E13" s="361"/>
      <c r="F13" s="361"/>
      <c r="G13" s="361"/>
      <c r="H13" s="361"/>
      <c r="N13" s="361" t="s">
        <v>372</v>
      </c>
      <c r="O13" s="361"/>
      <c r="P13" s="361"/>
      <c r="Q13" s="361"/>
      <c r="R13" s="361"/>
      <c r="X13" s="361" t="s">
        <v>373</v>
      </c>
      <c r="Y13" s="361"/>
      <c r="Z13" s="361"/>
      <c r="AA13" s="361"/>
      <c r="AB13" s="361"/>
      <c r="AH13" s="361" t="s">
        <v>374</v>
      </c>
      <c r="AI13" s="361"/>
      <c r="AJ13" s="361"/>
      <c r="AK13" s="361"/>
      <c r="AL13" s="361"/>
    </row>
    <row r="14" spans="2:40">
      <c r="C14" s="129"/>
      <c r="D14" s="130"/>
      <c r="E14" s="124"/>
      <c r="F14" s="124"/>
      <c r="G14" s="124"/>
      <c r="H14" s="129"/>
      <c r="N14" s="130"/>
      <c r="O14" s="124"/>
      <c r="P14" s="124"/>
      <c r="Q14" s="124"/>
      <c r="R14" s="129"/>
      <c r="X14" s="130"/>
      <c r="Y14" s="124"/>
      <c r="Z14" s="124"/>
      <c r="AA14" s="124"/>
      <c r="AB14" s="129"/>
      <c r="AH14" s="130"/>
      <c r="AI14" s="124"/>
      <c r="AJ14" s="124"/>
      <c r="AK14" s="124"/>
      <c r="AL14" s="129"/>
    </row>
    <row r="15" spans="2:40">
      <c r="B15" s="362" t="str">
        <f>[2]ﾌﾞﾛｯｸ別順位!C3</f>
        <v>Ａﾌﾞﾛｯｸ１位</v>
      </c>
      <c r="C15" s="362"/>
      <c r="D15" s="362"/>
      <c r="E15" s="362"/>
      <c r="F15" s="131"/>
      <c r="G15" s="362" t="str">
        <f>[2]ﾌﾞﾛｯｸ別順位!C19</f>
        <v>Ｅﾌﾞﾛｯｸ１位</v>
      </c>
      <c r="H15" s="362"/>
      <c r="I15" s="362"/>
      <c r="J15" s="362"/>
      <c r="K15" s="131"/>
      <c r="L15" s="362" t="str">
        <f>[2]ﾌﾞﾛｯｸ別順位!C11</f>
        <v>Ｃﾌﾞﾛｯｸ１位</v>
      </c>
      <c r="M15" s="362"/>
      <c r="N15" s="362"/>
      <c r="O15" s="362"/>
      <c r="P15" s="131"/>
      <c r="Q15" s="362" t="str">
        <f>[2]ﾌﾞﾛｯｸ別順位!C27</f>
        <v>Ｇﾌﾞﾛｯｸ１位</v>
      </c>
      <c r="R15" s="362"/>
      <c r="S15" s="362"/>
      <c r="T15" s="362"/>
      <c r="U15" s="131"/>
      <c r="V15" s="362" t="str">
        <f>[2]ﾌﾞﾛｯｸ別順位!C7</f>
        <v>Ｂﾌﾞﾛｯｸ１位</v>
      </c>
      <c r="W15" s="362"/>
      <c r="X15" s="362"/>
      <c r="Y15" s="362"/>
      <c r="Z15" s="131"/>
      <c r="AA15" s="362" t="str">
        <f>[2]ﾌﾞﾛｯｸ別順位!C23</f>
        <v>Ｆﾌﾞﾛｯｸ１位</v>
      </c>
      <c r="AB15" s="362"/>
      <c r="AC15" s="362"/>
      <c r="AD15" s="362"/>
      <c r="AE15" s="131"/>
      <c r="AF15" s="362" t="str">
        <f>[2]ﾌﾞﾛｯｸ別順位!C15</f>
        <v>Ｄﾌﾞﾛｯｸ１位</v>
      </c>
      <c r="AG15" s="362"/>
      <c r="AH15" s="362"/>
      <c r="AI15" s="362"/>
      <c r="AJ15" s="131"/>
      <c r="AK15" s="362" t="str">
        <f>[2]ﾌﾞﾛｯｸ別順位!C31</f>
        <v>Ｈﾌﾞﾛｯｸ１位</v>
      </c>
      <c r="AL15" s="362"/>
      <c r="AM15" s="362"/>
      <c r="AN15" s="362"/>
    </row>
    <row r="16" spans="2:40">
      <c r="B16" s="363"/>
      <c r="C16" s="363"/>
      <c r="D16" s="363"/>
      <c r="E16" s="363"/>
      <c r="F16" s="132"/>
      <c r="G16" s="363"/>
      <c r="H16" s="363"/>
      <c r="I16" s="363"/>
      <c r="J16" s="363"/>
      <c r="K16" s="132"/>
      <c r="L16" s="363"/>
      <c r="M16" s="363"/>
      <c r="N16" s="363"/>
      <c r="O16" s="363"/>
      <c r="P16" s="132"/>
      <c r="Q16" s="363"/>
      <c r="R16" s="363"/>
      <c r="S16" s="363"/>
      <c r="T16" s="363"/>
      <c r="U16" s="132"/>
      <c r="V16" s="363"/>
      <c r="W16" s="363"/>
      <c r="X16" s="363"/>
      <c r="Y16" s="363"/>
      <c r="Z16" s="132"/>
      <c r="AA16" s="363"/>
      <c r="AB16" s="363"/>
      <c r="AC16" s="363"/>
      <c r="AD16" s="363"/>
      <c r="AE16" s="132"/>
      <c r="AF16" s="363"/>
      <c r="AG16" s="363"/>
      <c r="AH16" s="363"/>
      <c r="AI16" s="363"/>
      <c r="AJ16" s="132"/>
      <c r="AK16" s="363"/>
      <c r="AL16" s="363"/>
      <c r="AM16" s="363"/>
      <c r="AN16" s="363"/>
    </row>
    <row r="18" spans="9:33">
      <c r="I18" s="357" t="s">
        <v>375</v>
      </c>
      <c r="J18" s="357"/>
      <c r="K18" s="357"/>
      <c r="L18" s="357"/>
      <c r="M18" s="357"/>
      <c r="AC18" s="357" t="s">
        <v>376</v>
      </c>
      <c r="AD18" s="357"/>
      <c r="AE18" s="357"/>
      <c r="AF18" s="357"/>
      <c r="AG18" s="357"/>
    </row>
    <row r="19" spans="9:33">
      <c r="J19" s="363" t="s">
        <v>377</v>
      </c>
      <c r="K19" s="363"/>
      <c r="L19" s="363"/>
      <c r="S19" s="357" t="s">
        <v>378</v>
      </c>
      <c r="T19" s="357"/>
      <c r="U19" s="357"/>
      <c r="V19" s="357"/>
      <c r="W19" s="357"/>
      <c r="AD19" s="363" t="s">
        <v>379</v>
      </c>
      <c r="AE19" s="363"/>
      <c r="AF19" s="363"/>
    </row>
    <row r="20" spans="9:33">
      <c r="T20" s="356" t="s">
        <v>380</v>
      </c>
      <c r="U20" s="356"/>
      <c r="V20" s="356"/>
    </row>
    <row r="23" spans="9:33">
      <c r="S23" s="357" t="s">
        <v>381</v>
      </c>
      <c r="T23" s="357"/>
      <c r="U23" s="357"/>
      <c r="V23" s="357"/>
      <c r="W23" s="357"/>
    </row>
    <row r="24" spans="9:33">
      <c r="T24" s="356" t="s">
        <v>382</v>
      </c>
      <c r="U24" s="356"/>
      <c r="V24" s="356"/>
    </row>
    <row r="30" spans="9:33" ht="17.25">
      <c r="U30" s="122" t="s">
        <v>383</v>
      </c>
    </row>
    <row r="33" spans="2:40">
      <c r="T33" s="356" t="s">
        <v>384</v>
      </c>
      <c r="U33" s="356"/>
      <c r="V33" s="356"/>
    </row>
    <row r="34" spans="2:40">
      <c r="F34" s="124"/>
      <c r="G34" s="124"/>
      <c r="H34" s="124"/>
      <c r="I34" s="124"/>
      <c r="J34" s="124"/>
      <c r="K34" s="124"/>
      <c r="L34" s="124"/>
      <c r="M34" s="124"/>
      <c r="N34" s="124"/>
      <c r="O34" s="124"/>
      <c r="P34" s="124"/>
      <c r="Q34" s="124"/>
      <c r="R34" s="124"/>
      <c r="S34" s="357" t="s">
        <v>385</v>
      </c>
      <c r="T34" s="357"/>
      <c r="U34" s="357"/>
      <c r="V34" s="357"/>
      <c r="W34" s="357"/>
      <c r="X34" s="124"/>
      <c r="Y34" s="124"/>
      <c r="Z34" s="124"/>
      <c r="AA34" s="124"/>
      <c r="AB34" s="124"/>
      <c r="AC34" s="124"/>
      <c r="AD34" s="124"/>
      <c r="AE34" s="124"/>
      <c r="AF34" s="124"/>
      <c r="AG34" s="124"/>
      <c r="AH34" s="124"/>
      <c r="AI34" s="124"/>
      <c r="AJ34" s="124"/>
      <c r="AK34" s="124"/>
    </row>
    <row r="35" spans="2:40">
      <c r="F35" s="124"/>
      <c r="G35" s="124"/>
      <c r="H35" s="124"/>
      <c r="I35" s="124"/>
      <c r="J35" s="124"/>
      <c r="K35" s="124"/>
      <c r="L35" s="124"/>
      <c r="M35" s="124"/>
      <c r="N35" s="124"/>
      <c r="O35" s="124"/>
      <c r="P35" s="124"/>
      <c r="Q35" s="124"/>
      <c r="R35" s="124"/>
      <c r="S35" s="125"/>
      <c r="T35" s="125"/>
      <c r="U35" s="125"/>
      <c r="V35" s="125"/>
      <c r="W35" s="125"/>
      <c r="X35" s="124"/>
      <c r="Y35" s="124"/>
      <c r="Z35" s="124"/>
      <c r="AA35" s="124"/>
      <c r="AB35" s="124"/>
      <c r="AC35" s="124"/>
      <c r="AD35" s="124"/>
      <c r="AE35" s="124"/>
      <c r="AF35" s="124"/>
      <c r="AG35" s="124"/>
      <c r="AH35" s="124"/>
      <c r="AI35" s="124"/>
      <c r="AJ35" s="124"/>
      <c r="AK35" s="124"/>
    </row>
    <row r="36" spans="2:40">
      <c r="F36" s="124"/>
      <c r="G36" s="124"/>
      <c r="H36" s="124"/>
      <c r="I36" s="124"/>
      <c r="J36" s="124"/>
      <c r="K36" s="124"/>
      <c r="L36" s="124"/>
      <c r="M36" s="124"/>
      <c r="N36" s="124"/>
      <c r="O36" s="124"/>
      <c r="P36" s="124"/>
      <c r="Q36" s="124"/>
      <c r="R36" s="124"/>
      <c r="S36" s="124"/>
      <c r="T36" s="126"/>
      <c r="U36" s="124"/>
      <c r="V36" s="124"/>
      <c r="W36" s="124"/>
      <c r="X36" s="124"/>
      <c r="Y36" s="124"/>
      <c r="Z36" s="124"/>
      <c r="AA36" s="124"/>
      <c r="AB36" s="124"/>
      <c r="AC36" s="124"/>
      <c r="AD36" s="124"/>
      <c r="AE36" s="124"/>
      <c r="AF36" s="124"/>
      <c r="AG36" s="124"/>
      <c r="AH36" s="124"/>
      <c r="AI36" s="124"/>
      <c r="AJ36" s="124"/>
      <c r="AK36" s="124"/>
    </row>
    <row r="37" spans="2:40">
      <c r="F37" s="124"/>
      <c r="G37" s="124"/>
      <c r="H37" s="124"/>
      <c r="I37" s="124"/>
      <c r="J37" s="124"/>
      <c r="K37" s="124"/>
      <c r="L37" s="124"/>
      <c r="M37" s="124"/>
      <c r="N37" s="124"/>
      <c r="O37" s="124"/>
      <c r="P37" s="124"/>
      <c r="Q37" s="124"/>
      <c r="R37" s="124"/>
      <c r="S37" s="124"/>
      <c r="T37" s="356" t="s">
        <v>386</v>
      </c>
      <c r="U37" s="356"/>
      <c r="V37" s="356"/>
      <c r="W37" s="124"/>
      <c r="X37" s="124"/>
      <c r="Y37" s="124"/>
      <c r="Z37" s="124"/>
      <c r="AA37" s="124"/>
      <c r="AB37" s="124"/>
      <c r="AC37" s="124"/>
      <c r="AD37" s="124"/>
      <c r="AE37" s="124"/>
      <c r="AF37" s="124"/>
      <c r="AG37" s="124"/>
      <c r="AH37" s="124"/>
      <c r="AI37" s="124"/>
      <c r="AJ37" s="124"/>
      <c r="AK37" s="124"/>
    </row>
    <row r="38" spans="2:40">
      <c r="F38" s="124"/>
      <c r="G38" s="124"/>
      <c r="H38" s="124"/>
      <c r="I38" s="124"/>
      <c r="J38" s="356" t="s">
        <v>387</v>
      </c>
      <c r="K38" s="356"/>
      <c r="L38" s="356"/>
      <c r="M38" s="124"/>
      <c r="N38" s="124"/>
      <c r="O38" s="124"/>
      <c r="P38" s="124"/>
      <c r="Q38" s="124"/>
      <c r="R38" s="124"/>
      <c r="S38" s="357" t="s">
        <v>388</v>
      </c>
      <c r="T38" s="357"/>
      <c r="U38" s="357"/>
      <c r="V38" s="357"/>
      <c r="W38" s="357"/>
      <c r="X38" s="124"/>
      <c r="Y38" s="124"/>
      <c r="Z38" s="124"/>
      <c r="AA38" s="124"/>
      <c r="AB38" s="124"/>
      <c r="AC38" s="124"/>
      <c r="AD38" s="356" t="s">
        <v>389</v>
      </c>
      <c r="AE38" s="356"/>
      <c r="AF38" s="356"/>
      <c r="AG38" s="124"/>
      <c r="AH38" s="124"/>
      <c r="AI38" s="124"/>
      <c r="AJ38" s="124"/>
      <c r="AK38" s="124"/>
    </row>
    <row r="39" spans="2:40">
      <c r="F39" s="124"/>
      <c r="G39" s="124"/>
      <c r="H39" s="124"/>
      <c r="I39" s="357" t="s">
        <v>390</v>
      </c>
      <c r="J39" s="357"/>
      <c r="K39" s="357"/>
      <c r="L39" s="357"/>
      <c r="M39" s="357"/>
      <c r="N39" s="124"/>
      <c r="O39" s="124"/>
      <c r="P39" s="124"/>
      <c r="Q39" s="124"/>
      <c r="R39" s="124"/>
      <c r="S39" s="124"/>
      <c r="T39" s="124"/>
      <c r="U39" s="124"/>
      <c r="V39" s="124"/>
      <c r="W39" s="124"/>
      <c r="X39" s="124"/>
      <c r="Y39" s="124"/>
      <c r="Z39" s="124"/>
      <c r="AA39" s="124"/>
      <c r="AB39" s="124"/>
      <c r="AC39" s="357" t="s">
        <v>391</v>
      </c>
      <c r="AD39" s="357"/>
      <c r="AE39" s="357"/>
      <c r="AF39" s="357"/>
      <c r="AG39" s="357"/>
      <c r="AH39" s="124"/>
      <c r="AI39" s="124"/>
      <c r="AJ39" s="124"/>
      <c r="AK39" s="124"/>
      <c r="AL39" s="124"/>
    </row>
    <row r="40" spans="2:40">
      <c r="F40" s="127"/>
      <c r="G40" s="127"/>
      <c r="H40" s="127"/>
      <c r="I40" s="124"/>
      <c r="J40" s="124"/>
      <c r="K40" s="124"/>
      <c r="L40" s="124"/>
      <c r="M40" s="124"/>
      <c r="N40" s="127"/>
      <c r="O40" s="127"/>
      <c r="P40" s="127"/>
      <c r="Q40" s="127"/>
      <c r="R40" s="127"/>
      <c r="S40" s="124"/>
      <c r="T40" s="124"/>
      <c r="U40" s="124"/>
      <c r="V40" s="124"/>
      <c r="W40" s="124"/>
      <c r="X40" s="127"/>
      <c r="Y40" s="127"/>
      <c r="Z40" s="127"/>
      <c r="AA40" s="127"/>
      <c r="AB40" s="127"/>
      <c r="AC40" s="124"/>
      <c r="AD40" s="124"/>
      <c r="AE40" s="124"/>
      <c r="AF40" s="124"/>
      <c r="AG40" s="124"/>
      <c r="AH40" s="127"/>
      <c r="AI40" s="127"/>
      <c r="AJ40" s="127"/>
      <c r="AK40" s="127"/>
      <c r="AL40" s="127"/>
    </row>
    <row r="41" spans="2:40">
      <c r="D41" s="128"/>
      <c r="E41" s="358" t="s">
        <v>392</v>
      </c>
      <c r="F41" s="358"/>
      <c r="G41" s="358"/>
      <c r="H41" s="129"/>
      <c r="N41" s="128"/>
      <c r="O41" s="358" t="s">
        <v>393</v>
      </c>
      <c r="P41" s="358"/>
      <c r="Q41" s="358"/>
      <c r="R41" s="129"/>
      <c r="S41" s="130"/>
      <c r="T41" s="124"/>
      <c r="U41" s="124"/>
      <c r="V41" s="124"/>
      <c r="W41" s="129"/>
      <c r="X41" s="128"/>
      <c r="Y41" s="358" t="s">
        <v>394</v>
      </c>
      <c r="Z41" s="358"/>
      <c r="AA41" s="358"/>
      <c r="AB41" s="129"/>
      <c r="AH41" s="128"/>
      <c r="AI41" s="358" t="s">
        <v>395</v>
      </c>
      <c r="AJ41" s="358"/>
      <c r="AK41" s="358"/>
      <c r="AL41" s="129"/>
    </row>
    <row r="42" spans="2:40">
      <c r="D42" s="361" t="s">
        <v>396</v>
      </c>
      <c r="E42" s="361"/>
      <c r="F42" s="361"/>
      <c r="G42" s="361"/>
      <c r="H42" s="361"/>
      <c r="N42" s="361" t="s">
        <v>397</v>
      </c>
      <c r="O42" s="361"/>
      <c r="P42" s="361"/>
      <c r="Q42" s="361"/>
      <c r="R42" s="361"/>
      <c r="X42" s="361" t="s">
        <v>398</v>
      </c>
      <c r="Y42" s="361"/>
      <c r="Z42" s="361"/>
      <c r="AA42" s="361"/>
      <c r="AB42" s="361"/>
      <c r="AH42" s="361" t="s">
        <v>399</v>
      </c>
      <c r="AI42" s="361"/>
      <c r="AJ42" s="361"/>
      <c r="AK42" s="361"/>
      <c r="AL42" s="361"/>
    </row>
    <row r="43" spans="2:40">
      <c r="C43" s="129"/>
      <c r="D43" s="130"/>
      <c r="E43" s="124"/>
      <c r="F43" s="124"/>
      <c r="G43" s="124"/>
      <c r="H43" s="129"/>
      <c r="N43" s="130"/>
      <c r="O43" s="124"/>
      <c r="P43" s="124"/>
      <c r="Q43" s="124"/>
      <c r="R43" s="129"/>
      <c r="X43" s="130"/>
      <c r="Y43" s="124"/>
      <c r="Z43" s="124"/>
      <c r="AA43" s="124"/>
      <c r="AB43" s="129"/>
      <c r="AH43" s="130"/>
      <c r="AI43" s="124"/>
      <c r="AJ43" s="124"/>
      <c r="AK43" s="124"/>
      <c r="AL43" s="129"/>
    </row>
    <row r="44" spans="2:40">
      <c r="B44" s="362" t="str">
        <f>[2]ﾌﾞﾛｯｸ別順位!D4</f>
        <v>Ａﾌﾞﾛｯｸ-２位</v>
      </c>
      <c r="C44" s="362"/>
      <c r="D44" s="362"/>
      <c r="E44" s="362"/>
      <c r="F44" s="131"/>
      <c r="G44" s="362" t="str">
        <f>[2]ﾌﾞﾛｯｸ別順位!D20</f>
        <v>Ｅﾌﾞﾛｯｸ-２位</v>
      </c>
      <c r="H44" s="362"/>
      <c r="I44" s="362"/>
      <c r="J44" s="362"/>
      <c r="K44" s="131"/>
      <c r="L44" s="362" t="str">
        <f>[2]ﾌﾞﾛｯｸ別順位!D12</f>
        <v>Ｃﾌﾞﾛｯｸ-２位</v>
      </c>
      <c r="M44" s="362"/>
      <c r="N44" s="362"/>
      <c r="O44" s="362"/>
      <c r="P44" s="131"/>
      <c r="Q44" s="362" t="str">
        <f>[2]ﾌﾞﾛｯｸ別順位!D28</f>
        <v>Ｇﾌﾞﾛｯｸ-２位</v>
      </c>
      <c r="R44" s="362"/>
      <c r="S44" s="362"/>
      <c r="T44" s="362"/>
      <c r="U44" s="131"/>
      <c r="V44" s="362" t="str">
        <f>[2]ﾌﾞﾛｯｸ別順位!D8</f>
        <v>Ｂﾌﾞﾛｯｸ-２位</v>
      </c>
      <c r="W44" s="362"/>
      <c r="X44" s="362"/>
      <c r="Y44" s="362"/>
      <c r="Z44" s="131"/>
      <c r="AA44" s="362" t="str">
        <f>[2]ﾌﾞﾛｯｸ別順位!D24</f>
        <v>Ｆﾌﾞﾛｯｸ-２位</v>
      </c>
      <c r="AB44" s="362"/>
      <c r="AC44" s="362"/>
      <c r="AD44" s="362"/>
      <c r="AE44" s="131"/>
      <c r="AF44" s="362" t="str">
        <f>[2]ﾌﾞﾛｯｸ別順位!D16</f>
        <v>Ｄﾌﾞﾛｯｸ-２位</v>
      </c>
      <c r="AG44" s="362"/>
      <c r="AH44" s="362"/>
      <c r="AI44" s="362"/>
      <c r="AJ44" s="131"/>
      <c r="AK44" s="362" t="str">
        <f>[2]ﾌﾞﾛｯｸ別順位!D32</f>
        <v>Ｈﾌﾞﾛｯｸ-２位</v>
      </c>
      <c r="AL44" s="362"/>
      <c r="AM44" s="362"/>
      <c r="AN44" s="362"/>
    </row>
    <row r="45" spans="2:40">
      <c r="B45" s="363"/>
      <c r="C45" s="363"/>
      <c r="D45" s="363"/>
      <c r="E45" s="363"/>
      <c r="F45" s="132"/>
      <c r="G45" s="363"/>
      <c r="H45" s="363"/>
      <c r="I45" s="363"/>
      <c r="J45" s="363"/>
      <c r="K45" s="132"/>
      <c r="L45" s="363"/>
      <c r="M45" s="363"/>
      <c r="N45" s="363"/>
      <c r="O45" s="363"/>
      <c r="P45" s="132"/>
      <c r="Q45" s="363"/>
      <c r="R45" s="363"/>
      <c r="S45" s="363"/>
      <c r="T45" s="363"/>
      <c r="U45" s="132"/>
      <c r="V45" s="363"/>
      <c r="W45" s="363"/>
      <c r="X45" s="363"/>
      <c r="Y45" s="363"/>
      <c r="Z45" s="132"/>
      <c r="AA45" s="363"/>
      <c r="AB45" s="363"/>
      <c r="AC45" s="363"/>
      <c r="AD45" s="363"/>
      <c r="AE45" s="132"/>
      <c r="AF45" s="363"/>
      <c r="AG45" s="363"/>
      <c r="AH45" s="363"/>
      <c r="AI45" s="363"/>
      <c r="AJ45" s="132"/>
      <c r="AK45" s="363"/>
      <c r="AL45" s="363"/>
      <c r="AM45" s="363"/>
      <c r="AN45" s="363"/>
    </row>
    <row r="47" spans="2:40">
      <c r="I47" s="357" t="s">
        <v>400</v>
      </c>
      <c r="J47" s="357"/>
      <c r="K47" s="357"/>
      <c r="L47" s="357"/>
      <c r="M47" s="357"/>
      <c r="AC47" s="357" t="s">
        <v>401</v>
      </c>
      <c r="AD47" s="357"/>
      <c r="AE47" s="357"/>
      <c r="AF47" s="357"/>
      <c r="AG47" s="357"/>
    </row>
    <row r="48" spans="2:40">
      <c r="J48" s="363" t="s">
        <v>402</v>
      </c>
      <c r="K48" s="363"/>
      <c r="L48" s="363"/>
      <c r="S48" s="357" t="s">
        <v>403</v>
      </c>
      <c r="T48" s="357"/>
      <c r="U48" s="357"/>
      <c r="V48" s="357"/>
      <c r="W48" s="357"/>
      <c r="AD48" s="363" t="s">
        <v>404</v>
      </c>
      <c r="AE48" s="363"/>
      <c r="AF48" s="363"/>
    </row>
    <row r="49" spans="19:23">
      <c r="T49" s="356" t="s">
        <v>405</v>
      </c>
      <c r="U49" s="356"/>
      <c r="V49" s="356"/>
    </row>
    <row r="52" spans="19:23">
      <c r="S52" s="357" t="s">
        <v>406</v>
      </c>
      <c r="T52" s="357"/>
      <c r="U52" s="357"/>
      <c r="V52" s="357"/>
      <c r="W52" s="357"/>
    </row>
    <row r="53" spans="19:23">
      <c r="T53" s="356" t="s">
        <v>407</v>
      </c>
      <c r="U53" s="356"/>
      <c r="V53" s="356"/>
    </row>
  </sheetData>
  <mergeCells count="82">
    <mergeCell ref="T49:V49"/>
    <mergeCell ref="S52:W52"/>
    <mergeCell ref="T53:V53"/>
    <mergeCell ref="AK45:AN45"/>
    <mergeCell ref="I47:M47"/>
    <mergeCell ref="AC47:AG47"/>
    <mergeCell ref="J48:L48"/>
    <mergeCell ref="S48:W48"/>
    <mergeCell ref="AD48:AF48"/>
    <mergeCell ref="AA44:AD44"/>
    <mergeCell ref="AF44:AI44"/>
    <mergeCell ref="AK44:AN44"/>
    <mergeCell ref="B45:E45"/>
    <mergeCell ref="G45:J45"/>
    <mergeCell ref="L45:O45"/>
    <mergeCell ref="Q45:T45"/>
    <mergeCell ref="V45:Y45"/>
    <mergeCell ref="AA45:AD45"/>
    <mergeCell ref="AF45:AI45"/>
    <mergeCell ref="B44:E44"/>
    <mergeCell ref="G44:J44"/>
    <mergeCell ref="L44:O44"/>
    <mergeCell ref="Q44:T44"/>
    <mergeCell ref="V44:Y44"/>
    <mergeCell ref="AI41:AK41"/>
    <mergeCell ref="D42:H42"/>
    <mergeCell ref="N42:R42"/>
    <mergeCell ref="X42:AB42"/>
    <mergeCell ref="AH42:AL42"/>
    <mergeCell ref="AD38:AF38"/>
    <mergeCell ref="I39:M39"/>
    <mergeCell ref="AC39:AG39"/>
    <mergeCell ref="E41:G41"/>
    <mergeCell ref="O41:Q41"/>
    <mergeCell ref="Y41:AA41"/>
    <mergeCell ref="J38:L38"/>
    <mergeCell ref="S38:W38"/>
    <mergeCell ref="S23:W23"/>
    <mergeCell ref="T24:V24"/>
    <mergeCell ref="T33:V33"/>
    <mergeCell ref="S34:W34"/>
    <mergeCell ref="T37:V37"/>
    <mergeCell ref="T20:V20"/>
    <mergeCell ref="AF15:AI15"/>
    <mergeCell ref="AK15:AN15"/>
    <mergeCell ref="B16:E16"/>
    <mergeCell ref="G16:J16"/>
    <mergeCell ref="L16:O16"/>
    <mergeCell ref="Q16:T16"/>
    <mergeCell ref="V16:Y16"/>
    <mergeCell ref="AA16:AD16"/>
    <mergeCell ref="AF16:AI16"/>
    <mergeCell ref="AK16:AN16"/>
    <mergeCell ref="I18:M18"/>
    <mergeCell ref="AC18:AG18"/>
    <mergeCell ref="J19:L19"/>
    <mergeCell ref="S19:W19"/>
    <mergeCell ref="AD19:AF19"/>
    <mergeCell ref="AH13:AL13"/>
    <mergeCell ref="B15:E15"/>
    <mergeCell ref="G15:J15"/>
    <mergeCell ref="L15:O15"/>
    <mergeCell ref="Q15:T15"/>
    <mergeCell ref="V15:Y15"/>
    <mergeCell ref="AA15:AD15"/>
    <mergeCell ref="E12:G12"/>
    <mergeCell ref="O12:Q12"/>
    <mergeCell ref="Y12:AA12"/>
    <mergeCell ref="D13:H13"/>
    <mergeCell ref="N13:R13"/>
    <mergeCell ref="X13:AB13"/>
    <mergeCell ref="AL2:AN2"/>
    <mergeCell ref="T4:V4"/>
    <mergeCell ref="S5:W5"/>
    <mergeCell ref="T8:V8"/>
    <mergeCell ref="I10:M10"/>
    <mergeCell ref="AC10:AG10"/>
    <mergeCell ref="J9:L9"/>
    <mergeCell ref="S9:W9"/>
    <mergeCell ref="AD9:AF9"/>
    <mergeCell ref="AI12:AK12"/>
    <mergeCell ref="AG2:AK2"/>
  </mergeCells>
  <phoneticPr fontId="3"/>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N53"/>
  <sheetViews>
    <sheetView showGridLines="0" view="pageBreakPreview" zoomScaleSheetLayoutView="100" workbookViewId="0">
      <selection activeCell="S35" sqref="S35"/>
    </sheetView>
  </sheetViews>
  <sheetFormatPr defaultRowHeight="13.5"/>
  <cols>
    <col min="1" max="1" width="1.625" style="121" customWidth="1"/>
    <col min="2" max="47" width="2.125" style="121" customWidth="1"/>
    <col min="48" max="74" width="2.375" style="121" customWidth="1"/>
    <col min="75" max="256" width="9" style="121"/>
    <col min="257" max="257" width="1.625" style="121" customWidth="1"/>
    <col min="258" max="303" width="2.125" style="121" customWidth="1"/>
    <col min="304" max="330" width="2.375" style="121" customWidth="1"/>
    <col min="331" max="512" width="9" style="121"/>
    <col min="513" max="513" width="1.625" style="121" customWidth="1"/>
    <col min="514" max="559" width="2.125" style="121" customWidth="1"/>
    <col min="560" max="586" width="2.375" style="121" customWidth="1"/>
    <col min="587" max="768" width="9" style="121"/>
    <col min="769" max="769" width="1.625" style="121" customWidth="1"/>
    <col min="770" max="815" width="2.125" style="121" customWidth="1"/>
    <col min="816" max="842" width="2.375" style="121" customWidth="1"/>
    <col min="843" max="1024" width="9" style="121"/>
    <col min="1025" max="1025" width="1.625" style="121" customWidth="1"/>
    <col min="1026" max="1071" width="2.125" style="121" customWidth="1"/>
    <col min="1072" max="1098" width="2.375" style="121" customWidth="1"/>
    <col min="1099" max="1280" width="9" style="121"/>
    <col min="1281" max="1281" width="1.625" style="121" customWidth="1"/>
    <col min="1282" max="1327" width="2.125" style="121" customWidth="1"/>
    <col min="1328" max="1354" width="2.375" style="121" customWidth="1"/>
    <col min="1355" max="1536" width="9" style="121"/>
    <col min="1537" max="1537" width="1.625" style="121" customWidth="1"/>
    <col min="1538" max="1583" width="2.125" style="121" customWidth="1"/>
    <col min="1584" max="1610" width="2.375" style="121" customWidth="1"/>
    <col min="1611" max="1792" width="9" style="121"/>
    <col min="1793" max="1793" width="1.625" style="121" customWidth="1"/>
    <col min="1794" max="1839" width="2.125" style="121" customWidth="1"/>
    <col min="1840" max="1866" width="2.375" style="121" customWidth="1"/>
    <col min="1867" max="2048" width="9" style="121"/>
    <col min="2049" max="2049" width="1.625" style="121" customWidth="1"/>
    <col min="2050" max="2095" width="2.125" style="121" customWidth="1"/>
    <col min="2096" max="2122" width="2.375" style="121" customWidth="1"/>
    <col min="2123" max="2304" width="9" style="121"/>
    <col min="2305" max="2305" width="1.625" style="121" customWidth="1"/>
    <col min="2306" max="2351" width="2.125" style="121" customWidth="1"/>
    <col min="2352" max="2378" width="2.375" style="121" customWidth="1"/>
    <col min="2379" max="2560" width="9" style="121"/>
    <col min="2561" max="2561" width="1.625" style="121" customWidth="1"/>
    <col min="2562" max="2607" width="2.125" style="121" customWidth="1"/>
    <col min="2608" max="2634" width="2.375" style="121" customWidth="1"/>
    <col min="2635" max="2816" width="9" style="121"/>
    <col min="2817" max="2817" width="1.625" style="121" customWidth="1"/>
    <col min="2818" max="2863" width="2.125" style="121" customWidth="1"/>
    <col min="2864" max="2890" width="2.375" style="121" customWidth="1"/>
    <col min="2891" max="3072" width="9" style="121"/>
    <col min="3073" max="3073" width="1.625" style="121" customWidth="1"/>
    <col min="3074" max="3119" width="2.125" style="121" customWidth="1"/>
    <col min="3120" max="3146" width="2.375" style="121" customWidth="1"/>
    <col min="3147" max="3328" width="9" style="121"/>
    <col min="3329" max="3329" width="1.625" style="121" customWidth="1"/>
    <col min="3330" max="3375" width="2.125" style="121" customWidth="1"/>
    <col min="3376" max="3402" width="2.375" style="121" customWidth="1"/>
    <col min="3403" max="3584" width="9" style="121"/>
    <col min="3585" max="3585" width="1.625" style="121" customWidth="1"/>
    <col min="3586" max="3631" width="2.125" style="121" customWidth="1"/>
    <col min="3632" max="3658" width="2.375" style="121" customWidth="1"/>
    <col min="3659" max="3840" width="9" style="121"/>
    <col min="3841" max="3841" width="1.625" style="121" customWidth="1"/>
    <col min="3842" max="3887" width="2.125" style="121" customWidth="1"/>
    <col min="3888" max="3914" width="2.375" style="121" customWidth="1"/>
    <col min="3915" max="4096" width="9" style="121"/>
    <col min="4097" max="4097" width="1.625" style="121" customWidth="1"/>
    <col min="4098" max="4143" width="2.125" style="121" customWidth="1"/>
    <col min="4144" max="4170" width="2.375" style="121" customWidth="1"/>
    <col min="4171" max="4352" width="9" style="121"/>
    <col min="4353" max="4353" width="1.625" style="121" customWidth="1"/>
    <col min="4354" max="4399" width="2.125" style="121" customWidth="1"/>
    <col min="4400" max="4426" width="2.375" style="121" customWidth="1"/>
    <col min="4427" max="4608" width="9" style="121"/>
    <col min="4609" max="4609" width="1.625" style="121" customWidth="1"/>
    <col min="4610" max="4655" width="2.125" style="121" customWidth="1"/>
    <col min="4656" max="4682" width="2.375" style="121" customWidth="1"/>
    <col min="4683" max="4864" width="9" style="121"/>
    <col min="4865" max="4865" width="1.625" style="121" customWidth="1"/>
    <col min="4866" max="4911" width="2.125" style="121" customWidth="1"/>
    <col min="4912" max="4938" width="2.375" style="121" customWidth="1"/>
    <col min="4939" max="5120" width="9" style="121"/>
    <col min="5121" max="5121" width="1.625" style="121" customWidth="1"/>
    <col min="5122" max="5167" width="2.125" style="121" customWidth="1"/>
    <col min="5168" max="5194" width="2.375" style="121" customWidth="1"/>
    <col min="5195" max="5376" width="9" style="121"/>
    <col min="5377" max="5377" width="1.625" style="121" customWidth="1"/>
    <col min="5378" max="5423" width="2.125" style="121" customWidth="1"/>
    <col min="5424" max="5450" width="2.375" style="121" customWidth="1"/>
    <col min="5451" max="5632" width="9" style="121"/>
    <col min="5633" max="5633" width="1.625" style="121" customWidth="1"/>
    <col min="5634" max="5679" width="2.125" style="121" customWidth="1"/>
    <col min="5680" max="5706" width="2.375" style="121" customWidth="1"/>
    <col min="5707" max="5888" width="9" style="121"/>
    <col min="5889" max="5889" width="1.625" style="121" customWidth="1"/>
    <col min="5890" max="5935" width="2.125" style="121" customWidth="1"/>
    <col min="5936" max="5962" width="2.375" style="121" customWidth="1"/>
    <col min="5963" max="6144" width="9" style="121"/>
    <col min="6145" max="6145" width="1.625" style="121" customWidth="1"/>
    <col min="6146" max="6191" width="2.125" style="121" customWidth="1"/>
    <col min="6192" max="6218" width="2.375" style="121" customWidth="1"/>
    <col min="6219" max="6400" width="9" style="121"/>
    <col min="6401" max="6401" width="1.625" style="121" customWidth="1"/>
    <col min="6402" max="6447" width="2.125" style="121" customWidth="1"/>
    <col min="6448" max="6474" width="2.375" style="121" customWidth="1"/>
    <col min="6475" max="6656" width="9" style="121"/>
    <col min="6657" max="6657" width="1.625" style="121" customWidth="1"/>
    <col min="6658" max="6703" width="2.125" style="121" customWidth="1"/>
    <col min="6704" max="6730" width="2.375" style="121" customWidth="1"/>
    <col min="6731" max="6912" width="9" style="121"/>
    <col min="6913" max="6913" width="1.625" style="121" customWidth="1"/>
    <col min="6914" max="6959" width="2.125" style="121" customWidth="1"/>
    <col min="6960" max="6986" width="2.375" style="121" customWidth="1"/>
    <col min="6987" max="7168" width="9" style="121"/>
    <col min="7169" max="7169" width="1.625" style="121" customWidth="1"/>
    <col min="7170" max="7215" width="2.125" style="121" customWidth="1"/>
    <col min="7216" max="7242" width="2.375" style="121" customWidth="1"/>
    <col min="7243" max="7424" width="9" style="121"/>
    <col min="7425" max="7425" width="1.625" style="121" customWidth="1"/>
    <col min="7426" max="7471" width="2.125" style="121" customWidth="1"/>
    <col min="7472" max="7498" width="2.375" style="121" customWidth="1"/>
    <col min="7499" max="7680" width="9" style="121"/>
    <col min="7681" max="7681" width="1.625" style="121" customWidth="1"/>
    <col min="7682" max="7727" width="2.125" style="121" customWidth="1"/>
    <col min="7728" max="7754" width="2.375" style="121" customWidth="1"/>
    <col min="7755" max="7936" width="9" style="121"/>
    <col min="7937" max="7937" width="1.625" style="121" customWidth="1"/>
    <col min="7938" max="7983" width="2.125" style="121" customWidth="1"/>
    <col min="7984" max="8010" width="2.375" style="121" customWidth="1"/>
    <col min="8011" max="8192" width="9" style="121"/>
    <col min="8193" max="8193" width="1.625" style="121" customWidth="1"/>
    <col min="8194" max="8239" width="2.125" style="121" customWidth="1"/>
    <col min="8240" max="8266" width="2.375" style="121" customWidth="1"/>
    <col min="8267" max="8448" width="9" style="121"/>
    <col min="8449" max="8449" width="1.625" style="121" customWidth="1"/>
    <col min="8450" max="8495" width="2.125" style="121" customWidth="1"/>
    <col min="8496" max="8522" width="2.375" style="121" customWidth="1"/>
    <col min="8523" max="8704" width="9" style="121"/>
    <col min="8705" max="8705" width="1.625" style="121" customWidth="1"/>
    <col min="8706" max="8751" width="2.125" style="121" customWidth="1"/>
    <col min="8752" max="8778" width="2.375" style="121" customWidth="1"/>
    <col min="8779" max="8960" width="9" style="121"/>
    <col min="8961" max="8961" width="1.625" style="121" customWidth="1"/>
    <col min="8962" max="9007" width="2.125" style="121" customWidth="1"/>
    <col min="9008" max="9034" width="2.375" style="121" customWidth="1"/>
    <col min="9035" max="9216" width="9" style="121"/>
    <col min="9217" max="9217" width="1.625" style="121" customWidth="1"/>
    <col min="9218" max="9263" width="2.125" style="121" customWidth="1"/>
    <col min="9264" max="9290" width="2.375" style="121" customWidth="1"/>
    <col min="9291" max="9472" width="9" style="121"/>
    <col min="9473" max="9473" width="1.625" style="121" customWidth="1"/>
    <col min="9474" max="9519" width="2.125" style="121" customWidth="1"/>
    <col min="9520" max="9546" width="2.375" style="121" customWidth="1"/>
    <col min="9547" max="9728" width="9" style="121"/>
    <col min="9729" max="9729" width="1.625" style="121" customWidth="1"/>
    <col min="9730" max="9775" width="2.125" style="121" customWidth="1"/>
    <col min="9776" max="9802" width="2.375" style="121" customWidth="1"/>
    <col min="9803" max="9984" width="9" style="121"/>
    <col min="9985" max="9985" width="1.625" style="121" customWidth="1"/>
    <col min="9986" max="10031" width="2.125" style="121" customWidth="1"/>
    <col min="10032" max="10058" width="2.375" style="121" customWidth="1"/>
    <col min="10059" max="10240" width="9" style="121"/>
    <col min="10241" max="10241" width="1.625" style="121" customWidth="1"/>
    <col min="10242" max="10287" width="2.125" style="121" customWidth="1"/>
    <col min="10288" max="10314" width="2.375" style="121" customWidth="1"/>
    <col min="10315" max="10496" width="9" style="121"/>
    <col min="10497" max="10497" width="1.625" style="121" customWidth="1"/>
    <col min="10498" max="10543" width="2.125" style="121" customWidth="1"/>
    <col min="10544" max="10570" width="2.375" style="121" customWidth="1"/>
    <col min="10571" max="10752" width="9" style="121"/>
    <col min="10753" max="10753" width="1.625" style="121" customWidth="1"/>
    <col min="10754" max="10799" width="2.125" style="121" customWidth="1"/>
    <col min="10800" max="10826" width="2.375" style="121" customWidth="1"/>
    <col min="10827" max="11008" width="9" style="121"/>
    <col min="11009" max="11009" width="1.625" style="121" customWidth="1"/>
    <col min="11010" max="11055" width="2.125" style="121" customWidth="1"/>
    <col min="11056" max="11082" width="2.375" style="121" customWidth="1"/>
    <col min="11083" max="11264" width="9" style="121"/>
    <col min="11265" max="11265" width="1.625" style="121" customWidth="1"/>
    <col min="11266" max="11311" width="2.125" style="121" customWidth="1"/>
    <col min="11312" max="11338" width="2.375" style="121" customWidth="1"/>
    <col min="11339" max="11520" width="9" style="121"/>
    <col min="11521" max="11521" width="1.625" style="121" customWidth="1"/>
    <col min="11522" max="11567" width="2.125" style="121" customWidth="1"/>
    <col min="11568" max="11594" width="2.375" style="121" customWidth="1"/>
    <col min="11595" max="11776" width="9" style="121"/>
    <col min="11777" max="11777" width="1.625" style="121" customWidth="1"/>
    <col min="11778" max="11823" width="2.125" style="121" customWidth="1"/>
    <col min="11824" max="11850" width="2.375" style="121" customWidth="1"/>
    <col min="11851" max="12032" width="9" style="121"/>
    <col min="12033" max="12033" width="1.625" style="121" customWidth="1"/>
    <col min="12034" max="12079" width="2.125" style="121" customWidth="1"/>
    <col min="12080" max="12106" width="2.375" style="121" customWidth="1"/>
    <col min="12107" max="12288" width="9" style="121"/>
    <col min="12289" max="12289" width="1.625" style="121" customWidth="1"/>
    <col min="12290" max="12335" width="2.125" style="121" customWidth="1"/>
    <col min="12336" max="12362" width="2.375" style="121" customWidth="1"/>
    <col min="12363" max="12544" width="9" style="121"/>
    <col min="12545" max="12545" width="1.625" style="121" customWidth="1"/>
    <col min="12546" max="12591" width="2.125" style="121" customWidth="1"/>
    <col min="12592" max="12618" width="2.375" style="121" customWidth="1"/>
    <col min="12619" max="12800" width="9" style="121"/>
    <col min="12801" max="12801" width="1.625" style="121" customWidth="1"/>
    <col min="12802" max="12847" width="2.125" style="121" customWidth="1"/>
    <col min="12848" max="12874" width="2.375" style="121" customWidth="1"/>
    <col min="12875" max="13056" width="9" style="121"/>
    <col min="13057" max="13057" width="1.625" style="121" customWidth="1"/>
    <col min="13058" max="13103" width="2.125" style="121" customWidth="1"/>
    <col min="13104" max="13130" width="2.375" style="121" customWidth="1"/>
    <col min="13131" max="13312" width="9" style="121"/>
    <col min="13313" max="13313" width="1.625" style="121" customWidth="1"/>
    <col min="13314" max="13359" width="2.125" style="121" customWidth="1"/>
    <col min="13360" max="13386" width="2.375" style="121" customWidth="1"/>
    <col min="13387" max="13568" width="9" style="121"/>
    <col min="13569" max="13569" width="1.625" style="121" customWidth="1"/>
    <col min="13570" max="13615" width="2.125" style="121" customWidth="1"/>
    <col min="13616" max="13642" width="2.375" style="121" customWidth="1"/>
    <col min="13643" max="13824" width="9" style="121"/>
    <col min="13825" max="13825" width="1.625" style="121" customWidth="1"/>
    <col min="13826" max="13871" width="2.125" style="121" customWidth="1"/>
    <col min="13872" max="13898" width="2.375" style="121" customWidth="1"/>
    <col min="13899" max="14080" width="9" style="121"/>
    <col min="14081" max="14081" width="1.625" style="121" customWidth="1"/>
    <col min="14082" max="14127" width="2.125" style="121" customWidth="1"/>
    <col min="14128" max="14154" width="2.375" style="121" customWidth="1"/>
    <col min="14155" max="14336" width="9" style="121"/>
    <col min="14337" max="14337" width="1.625" style="121" customWidth="1"/>
    <col min="14338" max="14383" width="2.125" style="121" customWidth="1"/>
    <col min="14384" max="14410" width="2.375" style="121" customWidth="1"/>
    <col min="14411" max="14592" width="9" style="121"/>
    <col min="14593" max="14593" width="1.625" style="121" customWidth="1"/>
    <col min="14594" max="14639" width="2.125" style="121" customWidth="1"/>
    <col min="14640" max="14666" width="2.375" style="121" customWidth="1"/>
    <col min="14667" max="14848" width="9" style="121"/>
    <col min="14849" max="14849" width="1.625" style="121" customWidth="1"/>
    <col min="14850" max="14895" width="2.125" style="121" customWidth="1"/>
    <col min="14896" max="14922" width="2.375" style="121" customWidth="1"/>
    <col min="14923" max="15104" width="9" style="121"/>
    <col min="15105" max="15105" width="1.625" style="121" customWidth="1"/>
    <col min="15106" max="15151" width="2.125" style="121" customWidth="1"/>
    <col min="15152" max="15178" width="2.375" style="121" customWidth="1"/>
    <col min="15179" max="15360" width="9" style="121"/>
    <col min="15361" max="15361" width="1.625" style="121" customWidth="1"/>
    <col min="15362" max="15407" width="2.125" style="121" customWidth="1"/>
    <col min="15408" max="15434" width="2.375" style="121" customWidth="1"/>
    <col min="15435" max="15616" width="9" style="121"/>
    <col min="15617" max="15617" width="1.625" style="121" customWidth="1"/>
    <col min="15618" max="15663" width="2.125" style="121" customWidth="1"/>
    <col min="15664" max="15690" width="2.375" style="121" customWidth="1"/>
    <col min="15691" max="15872" width="9" style="121"/>
    <col min="15873" max="15873" width="1.625" style="121" customWidth="1"/>
    <col min="15874" max="15919" width="2.125" style="121" customWidth="1"/>
    <col min="15920" max="15946" width="2.375" style="121" customWidth="1"/>
    <col min="15947" max="16128" width="9" style="121"/>
    <col min="16129" max="16129" width="1.625" style="121" customWidth="1"/>
    <col min="16130" max="16175" width="2.125" style="121" customWidth="1"/>
    <col min="16176" max="16202" width="2.375" style="121" customWidth="1"/>
    <col min="16203" max="16384" width="9" style="121"/>
  </cols>
  <sheetData>
    <row r="1" spans="2:40" ht="17.25">
      <c r="U1" s="122" t="s">
        <v>408</v>
      </c>
      <c r="AG1" s="123" t="s">
        <v>358</v>
      </c>
    </row>
    <row r="2" spans="2:40">
      <c r="AG2" s="359">
        <f>'12ﾄｰﾅﾒﾝﾄ'!AG2:AK2</f>
        <v>43086</v>
      </c>
      <c r="AH2" s="359"/>
      <c r="AI2" s="359"/>
      <c r="AJ2" s="359"/>
      <c r="AK2" s="359"/>
      <c r="AL2" s="360" t="str">
        <f>TEXT(AG2,"aaa")</f>
        <v>日</v>
      </c>
      <c r="AM2" s="360"/>
      <c r="AN2" s="360"/>
    </row>
    <row r="4" spans="2:40">
      <c r="T4" s="356" t="s">
        <v>409</v>
      </c>
      <c r="U4" s="356"/>
      <c r="V4" s="356"/>
    </row>
    <row r="5" spans="2:40">
      <c r="F5" s="124"/>
      <c r="G5" s="124"/>
      <c r="H5" s="124"/>
      <c r="I5" s="124"/>
      <c r="J5" s="124"/>
      <c r="K5" s="124"/>
      <c r="L5" s="124"/>
      <c r="M5" s="124"/>
      <c r="N5" s="124"/>
      <c r="O5" s="124"/>
      <c r="P5" s="124"/>
      <c r="Q5" s="124"/>
      <c r="R5" s="124"/>
      <c r="S5" s="357" t="s">
        <v>410</v>
      </c>
      <c r="T5" s="357"/>
      <c r="U5" s="357"/>
      <c r="V5" s="357"/>
      <c r="W5" s="357"/>
      <c r="X5" s="124"/>
      <c r="Y5" s="124"/>
      <c r="Z5" s="124"/>
      <c r="AA5" s="124"/>
      <c r="AB5" s="124"/>
      <c r="AC5" s="124"/>
      <c r="AD5" s="124"/>
      <c r="AE5" s="124"/>
      <c r="AF5" s="124"/>
      <c r="AG5" s="124"/>
      <c r="AH5" s="124"/>
      <c r="AI5" s="124"/>
      <c r="AJ5" s="124"/>
      <c r="AK5" s="124"/>
    </row>
    <row r="6" spans="2:40">
      <c r="F6" s="124"/>
      <c r="G6" s="124"/>
      <c r="H6" s="124"/>
      <c r="I6" s="124"/>
      <c r="J6" s="124"/>
      <c r="K6" s="124"/>
      <c r="L6" s="124"/>
      <c r="M6" s="124"/>
      <c r="N6" s="124"/>
      <c r="O6" s="124"/>
      <c r="P6" s="124"/>
      <c r="Q6" s="124"/>
      <c r="R6" s="124"/>
      <c r="S6" s="125"/>
      <c r="T6" s="125"/>
      <c r="U6" s="125"/>
      <c r="V6" s="125"/>
      <c r="W6" s="125"/>
      <c r="X6" s="124"/>
      <c r="Y6" s="124"/>
      <c r="Z6" s="124"/>
      <c r="AA6" s="124"/>
      <c r="AB6" s="124"/>
      <c r="AC6" s="124"/>
      <c r="AD6" s="124"/>
      <c r="AE6" s="124"/>
      <c r="AF6" s="124"/>
      <c r="AG6" s="124"/>
      <c r="AH6" s="124"/>
      <c r="AI6" s="124"/>
      <c r="AJ6" s="124"/>
      <c r="AK6" s="124"/>
    </row>
    <row r="7" spans="2:40">
      <c r="F7" s="124"/>
      <c r="G7" s="124"/>
      <c r="H7" s="124"/>
      <c r="I7" s="124"/>
      <c r="J7" s="124"/>
      <c r="K7" s="124"/>
      <c r="L7" s="124"/>
      <c r="M7" s="124"/>
      <c r="N7" s="124"/>
      <c r="O7" s="124"/>
      <c r="P7" s="124"/>
      <c r="Q7" s="124"/>
      <c r="R7" s="124"/>
      <c r="S7" s="124"/>
      <c r="T7" s="126"/>
      <c r="U7" s="124"/>
      <c r="V7" s="124"/>
      <c r="W7" s="124"/>
      <c r="X7" s="124"/>
      <c r="Y7" s="124"/>
      <c r="Z7" s="124"/>
      <c r="AA7" s="124"/>
      <c r="AB7" s="124"/>
      <c r="AC7" s="124"/>
      <c r="AD7" s="124"/>
      <c r="AE7" s="124"/>
      <c r="AF7" s="124"/>
      <c r="AG7" s="124"/>
      <c r="AH7" s="124"/>
      <c r="AI7" s="124"/>
      <c r="AJ7" s="124"/>
      <c r="AK7" s="124"/>
    </row>
    <row r="8" spans="2:40">
      <c r="F8" s="124"/>
      <c r="G8" s="124"/>
      <c r="H8" s="124"/>
      <c r="I8" s="124"/>
      <c r="J8" s="124"/>
      <c r="K8" s="124"/>
      <c r="L8" s="124"/>
      <c r="M8" s="124"/>
      <c r="N8" s="124"/>
      <c r="O8" s="124"/>
      <c r="P8" s="124"/>
      <c r="Q8" s="124"/>
      <c r="R8" s="124"/>
      <c r="S8" s="124"/>
      <c r="T8" s="356" t="s">
        <v>411</v>
      </c>
      <c r="U8" s="356"/>
      <c r="V8" s="356"/>
      <c r="W8" s="124"/>
      <c r="X8" s="124"/>
      <c r="Y8" s="124"/>
      <c r="Z8" s="124"/>
      <c r="AA8" s="124"/>
      <c r="AB8" s="124"/>
      <c r="AC8" s="124"/>
      <c r="AD8" s="124"/>
      <c r="AE8" s="124"/>
      <c r="AF8" s="124"/>
      <c r="AG8" s="124"/>
      <c r="AH8" s="124"/>
      <c r="AI8" s="124"/>
      <c r="AJ8" s="124"/>
      <c r="AK8" s="124"/>
    </row>
    <row r="9" spans="2:40">
      <c r="F9" s="124"/>
      <c r="G9" s="124"/>
      <c r="H9" s="124"/>
      <c r="I9" s="124"/>
      <c r="J9" s="356" t="s">
        <v>412</v>
      </c>
      <c r="K9" s="356"/>
      <c r="L9" s="356"/>
      <c r="M9" s="124"/>
      <c r="N9" s="124"/>
      <c r="O9" s="124"/>
      <c r="P9" s="124"/>
      <c r="Q9" s="124"/>
      <c r="R9" s="124"/>
      <c r="S9" s="357" t="s">
        <v>413</v>
      </c>
      <c r="T9" s="357"/>
      <c r="U9" s="357"/>
      <c r="V9" s="357"/>
      <c r="W9" s="357"/>
      <c r="X9" s="124"/>
      <c r="Y9" s="124"/>
      <c r="Z9" s="124"/>
      <c r="AA9" s="124"/>
      <c r="AB9" s="124"/>
      <c r="AC9" s="124"/>
      <c r="AD9" s="356" t="s">
        <v>414</v>
      </c>
      <c r="AE9" s="356"/>
      <c r="AF9" s="356"/>
      <c r="AG9" s="124"/>
      <c r="AH9" s="124"/>
      <c r="AI9" s="124"/>
      <c r="AJ9" s="124"/>
      <c r="AK9" s="124"/>
    </row>
    <row r="10" spans="2:40">
      <c r="F10" s="124"/>
      <c r="G10" s="124"/>
      <c r="H10" s="124"/>
      <c r="I10" s="357" t="s">
        <v>415</v>
      </c>
      <c r="J10" s="357"/>
      <c r="K10" s="357"/>
      <c r="L10" s="357"/>
      <c r="M10" s="357"/>
      <c r="N10" s="124"/>
      <c r="O10" s="124"/>
      <c r="P10" s="124"/>
      <c r="Q10" s="124"/>
      <c r="R10" s="124"/>
      <c r="S10" s="124"/>
      <c r="T10" s="124"/>
      <c r="U10" s="124"/>
      <c r="V10" s="124"/>
      <c r="W10" s="124"/>
      <c r="X10" s="124"/>
      <c r="Y10" s="124"/>
      <c r="Z10" s="124"/>
      <c r="AA10" s="124"/>
      <c r="AB10" s="124"/>
      <c r="AC10" s="357" t="s">
        <v>416</v>
      </c>
      <c r="AD10" s="357"/>
      <c r="AE10" s="357"/>
      <c r="AF10" s="357"/>
      <c r="AG10" s="357"/>
      <c r="AH10" s="124"/>
      <c r="AI10" s="124"/>
      <c r="AJ10" s="124"/>
      <c r="AK10" s="124"/>
      <c r="AL10" s="124"/>
    </row>
    <row r="11" spans="2:40">
      <c r="F11" s="127"/>
      <c r="G11" s="127"/>
      <c r="H11" s="127"/>
      <c r="I11" s="124"/>
      <c r="J11" s="124"/>
      <c r="K11" s="124"/>
      <c r="L11" s="124"/>
      <c r="M11" s="124"/>
      <c r="N11" s="127"/>
      <c r="O11" s="127"/>
      <c r="P11" s="127"/>
      <c r="Q11" s="127"/>
      <c r="R11" s="127"/>
      <c r="S11" s="124"/>
      <c r="T11" s="124"/>
      <c r="U11" s="124"/>
      <c r="V11" s="124"/>
      <c r="W11" s="124"/>
      <c r="X11" s="127"/>
      <c r="Y11" s="127"/>
      <c r="Z11" s="127"/>
      <c r="AA11" s="127"/>
      <c r="AB11" s="127"/>
      <c r="AC11" s="124"/>
      <c r="AD11" s="124"/>
      <c r="AE11" s="124"/>
      <c r="AF11" s="124"/>
      <c r="AG11" s="124"/>
      <c r="AH11" s="127"/>
      <c r="AI11" s="127"/>
      <c r="AJ11" s="127"/>
      <c r="AK11" s="127"/>
      <c r="AL11" s="127"/>
    </row>
    <row r="12" spans="2:40">
      <c r="D12" s="128"/>
      <c r="E12" s="358" t="s">
        <v>417</v>
      </c>
      <c r="F12" s="358"/>
      <c r="G12" s="358"/>
      <c r="H12" s="129"/>
      <c r="N12" s="128"/>
      <c r="O12" s="358" t="s">
        <v>418</v>
      </c>
      <c r="P12" s="358"/>
      <c r="Q12" s="358"/>
      <c r="R12" s="129"/>
      <c r="S12" s="130"/>
      <c r="T12" s="124"/>
      <c r="U12" s="124"/>
      <c r="V12" s="124"/>
      <c r="W12" s="129"/>
      <c r="X12" s="128"/>
      <c r="Y12" s="358" t="s">
        <v>419</v>
      </c>
      <c r="Z12" s="358"/>
      <c r="AA12" s="358"/>
      <c r="AB12" s="129"/>
      <c r="AH12" s="128"/>
      <c r="AI12" s="358" t="s">
        <v>420</v>
      </c>
      <c r="AJ12" s="358"/>
      <c r="AK12" s="358"/>
      <c r="AL12" s="129"/>
    </row>
    <row r="13" spans="2:40">
      <c r="D13" s="361" t="s">
        <v>421</v>
      </c>
      <c r="E13" s="361"/>
      <c r="F13" s="361"/>
      <c r="G13" s="361"/>
      <c r="H13" s="361"/>
      <c r="N13" s="361" t="s">
        <v>422</v>
      </c>
      <c r="O13" s="361"/>
      <c r="P13" s="361"/>
      <c r="Q13" s="361"/>
      <c r="R13" s="361"/>
      <c r="X13" s="361" t="s">
        <v>423</v>
      </c>
      <c r="Y13" s="361"/>
      <c r="Z13" s="361"/>
      <c r="AA13" s="361"/>
      <c r="AB13" s="361"/>
      <c r="AH13" s="361" t="s">
        <v>424</v>
      </c>
      <c r="AI13" s="361"/>
      <c r="AJ13" s="361"/>
      <c r="AK13" s="361"/>
      <c r="AL13" s="361"/>
    </row>
    <row r="14" spans="2:40">
      <c r="C14" s="129"/>
      <c r="D14" s="130"/>
      <c r="E14" s="124"/>
      <c r="F14" s="124"/>
      <c r="G14" s="124"/>
      <c r="H14" s="129"/>
      <c r="N14" s="130"/>
      <c r="O14" s="124"/>
      <c r="P14" s="124"/>
      <c r="Q14" s="124"/>
      <c r="R14" s="129"/>
      <c r="X14" s="130"/>
      <c r="Y14" s="124"/>
      <c r="Z14" s="124"/>
      <c r="AA14" s="124"/>
      <c r="AB14" s="129"/>
      <c r="AH14" s="130"/>
      <c r="AI14" s="124"/>
      <c r="AJ14" s="124"/>
      <c r="AK14" s="124"/>
      <c r="AL14" s="129"/>
    </row>
    <row r="15" spans="2:40">
      <c r="B15" s="362" t="str">
        <f>[2]ﾌﾞﾛｯｸ別順位!D5</f>
        <v>Ａﾌﾞﾛｯｸ-３位</v>
      </c>
      <c r="C15" s="362"/>
      <c r="D15" s="362"/>
      <c r="E15" s="362"/>
      <c r="F15" s="131"/>
      <c r="G15" s="362" t="str">
        <f>[2]ﾌﾞﾛｯｸ別順位!D21</f>
        <v>Ｅﾌﾞﾛｯｸ-３位</v>
      </c>
      <c r="H15" s="362"/>
      <c r="I15" s="362"/>
      <c r="J15" s="362"/>
      <c r="K15" s="131"/>
      <c r="L15" s="362" t="str">
        <f>[2]ﾌﾞﾛｯｸ別順位!D13</f>
        <v>Ｃﾌﾞﾛｯｸ-３位</v>
      </c>
      <c r="M15" s="362"/>
      <c r="N15" s="362"/>
      <c r="O15" s="362"/>
      <c r="P15" s="131"/>
      <c r="Q15" s="362" t="str">
        <f>[2]ﾌﾞﾛｯｸ別順位!D29</f>
        <v>Ｇﾌﾞﾛｯｸ-３位</v>
      </c>
      <c r="R15" s="362"/>
      <c r="S15" s="362"/>
      <c r="T15" s="362"/>
      <c r="U15" s="131"/>
      <c r="V15" s="362" t="str">
        <f>[2]ﾌﾞﾛｯｸ別順位!D9</f>
        <v>Ｂﾌﾞﾛｯｸ-３位</v>
      </c>
      <c r="W15" s="362"/>
      <c r="X15" s="362"/>
      <c r="Y15" s="362"/>
      <c r="Z15" s="131"/>
      <c r="AA15" s="362" t="str">
        <f>[2]ﾌﾞﾛｯｸ別順位!D25</f>
        <v>Ｆﾌﾞﾛｯｸ-３位</v>
      </c>
      <c r="AB15" s="362"/>
      <c r="AC15" s="362"/>
      <c r="AD15" s="362"/>
      <c r="AE15" s="131"/>
      <c r="AF15" s="362" t="str">
        <f>[2]ﾌﾞﾛｯｸ別順位!D17</f>
        <v>Ｄﾌﾞﾛｯｸ-３位</v>
      </c>
      <c r="AG15" s="362"/>
      <c r="AH15" s="362"/>
      <c r="AI15" s="362"/>
      <c r="AJ15" s="131"/>
      <c r="AK15" s="362" t="str">
        <f>[2]ﾌﾞﾛｯｸ別順位!D33</f>
        <v>Ｈﾌﾞﾛｯｸ-３位</v>
      </c>
      <c r="AL15" s="362"/>
      <c r="AM15" s="362"/>
      <c r="AN15" s="362"/>
    </row>
    <row r="16" spans="2:40">
      <c r="B16" s="363"/>
      <c r="C16" s="363"/>
      <c r="D16" s="363"/>
      <c r="E16" s="363"/>
      <c r="F16" s="132"/>
      <c r="G16" s="363"/>
      <c r="H16" s="363"/>
      <c r="I16" s="363"/>
      <c r="J16" s="363"/>
      <c r="K16" s="132"/>
      <c r="L16" s="363"/>
      <c r="M16" s="363"/>
      <c r="N16" s="363"/>
      <c r="O16" s="363"/>
      <c r="P16" s="132"/>
      <c r="Q16" s="363"/>
      <c r="R16" s="363"/>
      <c r="S16" s="363"/>
      <c r="T16" s="363"/>
      <c r="U16" s="132"/>
      <c r="V16" s="363"/>
      <c r="W16" s="363"/>
      <c r="X16" s="363"/>
      <c r="Y16" s="363"/>
      <c r="Z16" s="132"/>
      <c r="AA16" s="363"/>
      <c r="AB16" s="363"/>
      <c r="AC16" s="363"/>
      <c r="AD16" s="363"/>
      <c r="AE16" s="132"/>
      <c r="AF16" s="363"/>
      <c r="AG16" s="363"/>
      <c r="AH16" s="363"/>
      <c r="AI16" s="363"/>
      <c r="AJ16" s="132"/>
      <c r="AK16" s="363"/>
      <c r="AL16" s="363"/>
      <c r="AM16" s="363"/>
      <c r="AN16" s="363"/>
    </row>
    <row r="18" spans="2:40">
      <c r="I18" s="357" t="s">
        <v>425</v>
      </c>
      <c r="J18" s="357"/>
      <c r="K18" s="357"/>
      <c r="L18" s="357"/>
      <c r="M18" s="357"/>
      <c r="AC18" s="357" t="s">
        <v>426</v>
      </c>
      <c r="AD18" s="357"/>
      <c r="AE18" s="357"/>
      <c r="AF18" s="357"/>
      <c r="AG18" s="357"/>
    </row>
    <row r="19" spans="2:40">
      <c r="J19" s="363" t="s">
        <v>427</v>
      </c>
      <c r="K19" s="363"/>
      <c r="L19" s="363"/>
      <c r="S19" s="357" t="s">
        <v>428</v>
      </c>
      <c r="T19" s="357"/>
      <c r="U19" s="357"/>
      <c r="V19" s="357"/>
      <c r="W19" s="357"/>
      <c r="AD19" s="363" t="s">
        <v>429</v>
      </c>
      <c r="AE19" s="363"/>
      <c r="AF19" s="363"/>
    </row>
    <row r="20" spans="2:40">
      <c r="T20" s="356" t="s">
        <v>430</v>
      </c>
      <c r="U20" s="356"/>
      <c r="V20" s="356"/>
    </row>
    <row r="23" spans="2:40">
      <c r="S23" s="357" t="s">
        <v>431</v>
      </c>
      <c r="T23" s="357"/>
      <c r="U23" s="357"/>
      <c r="V23" s="357"/>
      <c r="W23" s="357"/>
    </row>
    <row r="24" spans="2:40">
      <c r="T24" s="356" t="s">
        <v>432</v>
      </c>
      <c r="U24" s="356"/>
      <c r="V24" s="356"/>
    </row>
    <row r="28" spans="2:40">
      <c r="B28" s="362"/>
      <c r="C28" s="362"/>
      <c r="D28" s="362"/>
      <c r="E28" s="362"/>
      <c r="F28" s="131"/>
      <c r="G28" s="362"/>
      <c r="H28" s="362"/>
      <c r="I28" s="362"/>
      <c r="J28" s="362"/>
      <c r="K28" s="131"/>
      <c r="L28" s="362"/>
      <c r="M28" s="362"/>
      <c r="N28" s="362"/>
      <c r="O28" s="362"/>
      <c r="P28" s="131"/>
      <c r="Q28" s="362"/>
      <c r="R28" s="362"/>
      <c r="S28" s="362"/>
      <c r="T28" s="362"/>
      <c r="U28" s="131"/>
      <c r="V28" s="362"/>
      <c r="W28" s="362"/>
      <c r="X28" s="362"/>
      <c r="Y28" s="362"/>
      <c r="Z28" s="131"/>
      <c r="AA28" s="362"/>
      <c r="AB28" s="362"/>
      <c r="AC28" s="362"/>
      <c r="AD28" s="362"/>
      <c r="AE28" s="131"/>
      <c r="AF28" s="362"/>
      <c r="AG28" s="362"/>
      <c r="AH28" s="362"/>
      <c r="AI28" s="362"/>
      <c r="AJ28" s="131"/>
      <c r="AK28" s="362"/>
      <c r="AL28" s="362"/>
      <c r="AM28" s="362"/>
      <c r="AN28" s="362"/>
    </row>
    <row r="30" spans="2:40" ht="17.25">
      <c r="U30" s="122" t="s">
        <v>433</v>
      </c>
    </row>
    <row r="33" spans="2:40">
      <c r="T33" s="356" t="s">
        <v>434</v>
      </c>
      <c r="U33" s="356"/>
      <c r="V33" s="356"/>
    </row>
    <row r="34" spans="2:40">
      <c r="F34" s="124"/>
      <c r="G34" s="124"/>
      <c r="H34" s="124"/>
      <c r="I34" s="124"/>
      <c r="J34" s="124"/>
      <c r="K34" s="124"/>
      <c r="L34" s="124"/>
      <c r="M34" s="124"/>
      <c r="N34" s="124"/>
      <c r="O34" s="124"/>
      <c r="P34" s="124"/>
      <c r="Q34" s="124"/>
      <c r="R34" s="124"/>
      <c r="S34" s="357" t="s">
        <v>435</v>
      </c>
      <c r="T34" s="357"/>
      <c r="U34" s="357"/>
      <c r="V34" s="357"/>
      <c r="W34" s="357"/>
      <c r="X34" s="124"/>
      <c r="Y34" s="124"/>
      <c r="Z34" s="124"/>
      <c r="AA34" s="124"/>
      <c r="AB34" s="124"/>
      <c r="AC34" s="124"/>
      <c r="AD34" s="124"/>
      <c r="AE34" s="124"/>
      <c r="AF34" s="124"/>
      <c r="AG34" s="124"/>
      <c r="AH34" s="124"/>
      <c r="AI34" s="124"/>
      <c r="AJ34" s="124"/>
      <c r="AK34" s="124"/>
    </row>
    <row r="35" spans="2:40">
      <c r="F35" s="124"/>
      <c r="G35" s="124"/>
      <c r="H35" s="124"/>
      <c r="I35" s="124"/>
      <c r="J35" s="124"/>
      <c r="K35" s="124"/>
      <c r="L35" s="124"/>
      <c r="M35" s="124"/>
      <c r="N35" s="124"/>
      <c r="O35" s="124"/>
      <c r="P35" s="124"/>
      <c r="Q35" s="124"/>
      <c r="R35" s="124"/>
      <c r="S35" s="125"/>
      <c r="T35" s="125"/>
      <c r="U35" s="125"/>
      <c r="V35" s="125"/>
      <c r="W35" s="125"/>
      <c r="X35" s="124"/>
      <c r="Y35" s="124"/>
      <c r="Z35" s="124"/>
      <c r="AA35" s="124"/>
      <c r="AB35" s="124"/>
      <c r="AC35" s="124"/>
      <c r="AD35" s="124"/>
      <c r="AE35" s="124"/>
      <c r="AF35" s="124"/>
      <c r="AG35" s="124"/>
      <c r="AH35" s="124"/>
      <c r="AI35" s="124"/>
      <c r="AJ35" s="124"/>
      <c r="AK35" s="124"/>
    </row>
    <row r="36" spans="2:40">
      <c r="F36" s="124"/>
      <c r="G36" s="124"/>
      <c r="H36" s="124"/>
      <c r="I36" s="124"/>
      <c r="J36" s="124"/>
      <c r="K36" s="124"/>
      <c r="L36" s="124"/>
      <c r="M36" s="124"/>
      <c r="N36" s="124"/>
      <c r="O36" s="124"/>
      <c r="P36" s="124"/>
      <c r="Q36" s="124"/>
      <c r="R36" s="124"/>
      <c r="S36" s="124"/>
      <c r="T36" s="126"/>
      <c r="U36" s="124"/>
      <c r="V36" s="124"/>
      <c r="W36" s="124"/>
      <c r="X36" s="124"/>
      <c r="Y36" s="124"/>
      <c r="Z36" s="124"/>
      <c r="AA36" s="124"/>
      <c r="AB36" s="124"/>
      <c r="AC36" s="124"/>
      <c r="AD36" s="124"/>
      <c r="AE36" s="124"/>
      <c r="AF36" s="124"/>
      <c r="AG36" s="124"/>
      <c r="AH36" s="124"/>
      <c r="AI36" s="124"/>
      <c r="AJ36" s="124"/>
      <c r="AK36" s="124"/>
    </row>
    <row r="37" spans="2:40">
      <c r="F37" s="124"/>
      <c r="G37" s="124"/>
      <c r="H37" s="124"/>
      <c r="I37" s="124"/>
      <c r="J37" s="124"/>
      <c r="K37" s="124"/>
      <c r="L37" s="124"/>
      <c r="M37" s="124"/>
      <c r="N37" s="124"/>
      <c r="O37" s="124"/>
      <c r="P37" s="124"/>
      <c r="Q37" s="124"/>
      <c r="R37" s="124"/>
      <c r="S37" s="124"/>
      <c r="T37" s="356" t="s">
        <v>436</v>
      </c>
      <c r="U37" s="356"/>
      <c r="V37" s="356"/>
      <c r="W37" s="124"/>
      <c r="X37" s="124"/>
      <c r="Y37" s="124"/>
      <c r="Z37" s="124"/>
      <c r="AA37" s="124"/>
      <c r="AB37" s="124"/>
      <c r="AC37" s="124"/>
      <c r="AD37" s="124"/>
      <c r="AE37" s="124"/>
      <c r="AF37" s="124"/>
      <c r="AG37" s="124"/>
      <c r="AH37" s="124"/>
      <c r="AI37" s="124"/>
      <c r="AJ37" s="124"/>
      <c r="AK37" s="124"/>
    </row>
    <row r="38" spans="2:40">
      <c r="F38" s="124"/>
      <c r="G38" s="124"/>
      <c r="H38" s="124"/>
      <c r="I38" s="124"/>
      <c r="J38" s="356" t="s">
        <v>437</v>
      </c>
      <c r="K38" s="356"/>
      <c r="L38" s="356"/>
      <c r="M38" s="124"/>
      <c r="N38" s="124"/>
      <c r="O38" s="124"/>
      <c r="P38" s="124"/>
      <c r="Q38" s="124"/>
      <c r="R38" s="124"/>
      <c r="S38" s="357" t="s">
        <v>438</v>
      </c>
      <c r="T38" s="357"/>
      <c r="U38" s="357"/>
      <c r="V38" s="357"/>
      <c r="W38" s="357"/>
      <c r="X38" s="124"/>
      <c r="Y38" s="124"/>
      <c r="Z38" s="124"/>
      <c r="AA38" s="124"/>
      <c r="AB38" s="124"/>
      <c r="AC38" s="124"/>
      <c r="AD38" s="356" t="s">
        <v>439</v>
      </c>
      <c r="AE38" s="356"/>
      <c r="AF38" s="356"/>
      <c r="AG38" s="124"/>
      <c r="AH38" s="124"/>
      <c r="AI38" s="124"/>
      <c r="AJ38" s="124"/>
      <c r="AK38" s="124"/>
    </row>
    <row r="39" spans="2:40">
      <c r="F39" s="124"/>
      <c r="G39" s="124"/>
      <c r="H39" s="124"/>
      <c r="I39" s="357" t="s">
        <v>440</v>
      </c>
      <c r="J39" s="357"/>
      <c r="K39" s="357"/>
      <c r="L39" s="357"/>
      <c r="M39" s="357"/>
      <c r="N39" s="124"/>
      <c r="O39" s="124"/>
      <c r="P39" s="124"/>
      <c r="Q39" s="124"/>
      <c r="R39" s="124"/>
      <c r="S39" s="124"/>
      <c r="T39" s="124"/>
      <c r="U39" s="124"/>
      <c r="V39" s="124"/>
      <c r="W39" s="124"/>
      <c r="X39" s="124"/>
      <c r="Y39" s="124"/>
      <c r="Z39" s="124"/>
      <c r="AA39" s="124"/>
      <c r="AB39" s="124"/>
      <c r="AC39" s="357" t="s">
        <v>441</v>
      </c>
      <c r="AD39" s="357"/>
      <c r="AE39" s="357"/>
      <c r="AF39" s="357"/>
      <c r="AG39" s="357"/>
      <c r="AH39" s="124"/>
      <c r="AI39" s="124"/>
      <c r="AJ39" s="124"/>
      <c r="AK39" s="124"/>
      <c r="AL39" s="124"/>
    </row>
    <row r="40" spans="2:40">
      <c r="F40" s="127"/>
      <c r="G40" s="127"/>
      <c r="H40" s="127"/>
      <c r="I40" s="124"/>
      <c r="J40" s="124"/>
      <c r="K40" s="124"/>
      <c r="L40" s="124"/>
      <c r="M40" s="124"/>
      <c r="N40" s="127"/>
      <c r="O40" s="127"/>
      <c r="P40" s="127"/>
      <c r="Q40" s="127"/>
      <c r="R40" s="127"/>
      <c r="S40" s="124"/>
      <c r="T40" s="124"/>
      <c r="U40" s="124"/>
      <c r="V40" s="124"/>
      <c r="W40" s="124"/>
      <c r="X40" s="127"/>
      <c r="Y40" s="127"/>
      <c r="Z40" s="127"/>
      <c r="AA40" s="127"/>
      <c r="AB40" s="127"/>
      <c r="AC40" s="124"/>
      <c r="AD40" s="124"/>
      <c r="AE40" s="124"/>
      <c r="AF40" s="124"/>
      <c r="AG40" s="124"/>
      <c r="AH40" s="127"/>
      <c r="AI40" s="127"/>
      <c r="AJ40" s="127"/>
      <c r="AK40" s="127"/>
      <c r="AL40" s="127"/>
    </row>
    <row r="41" spans="2:40">
      <c r="D41" s="128"/>
      <c r="E41" s="358" t="s">
        <v>442</v>
      </c>
      <c r="F41" s="358"/>
      <c r="G41" s="358"/>
      <c r="H41" s="129"/>
      <c r="N41" s="128"/>
      <c r="O41" s="358" t="s">
        <v>443</v>
      </c>
      <c r="P41" s="358"/>
      <c r="Q41" s="358"/>
      <c r="R41" s="129"/>
      <c r="S41" s="130"/>
      <c r="T41" s="124"/>
      <c r="U41" s="124"/>
      <c r="V41" s="124"/>
      <c r="W41" s="129"/>
      <c r="X41" s="128"/>
      <c r="Y41" s="358" t="s">
        <v>444</v>
      </c>
      <c r="Z41" s="358"/>
      <c r="AA41" s="358"/>
      <c r="AB41" s="129"/>
      <c r="AH41" s="128"/>
      <c r="AI41" s="358" t="s">
        <v>445</v>
      </c>
      <c r="AJ41" s="358"/>
      <c r="AK41" s="358"/>
      <c r="AL41" s="129"/>
    </row>
    <row r="42" spans="2:40">
      <c r="D42" s="361" t="s">
        <v>446</v>
      </c>
      <c r="E42" s="361"/>
      <c r="F42" s="361"/>
      <c r="G42" s="361"/>
      <c r="H42" s="361"/>
      <c r="N42" s="361" t="s">
        <v>447</v>
      </c>
      <c r="O42" s="361"/>
      <c r="P42" s="361"/>
      <c r="Q42" s="361"/>
      <c r="R42" s="361"/>
      <c r="X42" s="361" t="s">
        <v>448</v>
      </c>
      <c r="Y42" s="361"/>
      <c r="Z42" s="361"/>
      <c r="AA42" s="361"/>
      <c r="AB42" s="361"/>
      <c r="AH42" s="361" t="s">
        <v>449</v>
      </c>
      <c r="AI42" s="361"/>
      <c r="AJ42" s="361"/>
      <c r="AK42" s="361"/>
      <c r="AL42" s="361"/>
    </row>
    <row r="43" spans="2:40">
      <c r="C43" s="129"/>
      <c r="D43" s="130"/>
      <c r="E43" s="124"/>
      <c r="F43" s="124"/>
      <c r="G43" s="124"/>
      <c r="H43" s="129"/>
      <c r="N43" s="130"/>
      <c r="O43" s="124"/>
      <c r="P43" s="124"/>
      <c r="Q43" s="124"/>
      <c r="R43" s="129"/>
      <c r="X43" s="130"/>
      <c r="Y43" s="124"/>
      <c r="Z43" s="124"/>
      <c r="AA43" s="124"/>
      <c r="AB43" s="129"/>
      <c r="AH43" s="130"/>
      <c r="AI43" s="124"/>
      <c r="AJ43" s="124"/>
      <c r="AK43" s="124"/>
      <c r="AL43" s="129"/>
    </row>
    <row r="44" spans="2:40">
      <c r="B44" s="362" t="str">
        <f>[2]ﾌﾞﾛｯｸ別順位!D6</f>
        <v>Ａﾌﾞﾛｯｸ-４位</v>
      </c>
      <c r="C44" s="362"/>
      <c r="D44" s="362"/>
      <c r="E44" s="362"/>
      <c r="F44" s="131"/>
      <c r="G44" s="362" t="str">
        <f>[2]ﾌﾞﾛｯｸ別順位!D22</f>
        <v>Ｅﾌﾞﾛｯｸ-４位</v>
      </c>
      <c r="H44" s="362"/>
      <c r="I44" s="362"/>
      <c r="J44" s="362"/>
      <c r="K44" s="131"/>
      <c r="L44" s="362" t="str">
        <f>[2]ﾌﾞﾛｯｸ別順位!D14</f>
        <v>Ｃﾌﾞﾛｯｸ-４位</v>
      </c>
      <c r="M44" s="362"/>
      <c r="N44" s="362"/>
      <c r="O44" s="362"/>
      <c r="P44" s="131"/>
      <c r="Q44" s="362" t="str">
        <f>[2]ﾌﾞﾛｯｸ別順位!D30</f>
        <v>Ｇﾌﾞﾛｯｸ-４位</v>
      </c>
      <c r="R44" s="362"/>
      <c r="S44" s="362"/>
      <c r="T44" s="362"/>
      <c r="U44" s="131"/>
      <c r="V44" s="362" t="str">
        <f>[2]ﾌﾞﾛｯｸ別順位!D10</f>
        <v>Ｂﾌﾞﾛｯｸ-４位</v>
      </c>
      <c r="W44" s="362"/>
      <c r="X44" s="362"/>
      <c r="Y44" s="362"/>
      <c r="Z44" s="131"/>
      <c r="AA44" s="362" t="str">
        <f>[2]ﾌﾞﾛｯｸ別順位!D26</f>
        <v>Ｆﾌﾞﾛｯｸ-４位</v>
      </c>
      <c r="AB44" s="362"/>
      <c r="AC44" s="362"/>
      <c r="AD44" s="362"/>
      <c r="AE44" s="131"/>
      <c r="AF44" s="362" t="str">
        <f>[2]ﾌﾞﾛｯｸ別順位!D18</f>
        <v>Ｄﾌﾞﾛｯｸ-４位</v>
      </c>
      <c r="AG44" s="362"/>
      <c r="AH44" s="362"/>
      <c r="AI44" s="362"/>
      <c r="AJ44" s="131"/>
      <c r="AK44" s="362" t="str">
        <f>[2]ﾌﾞﾛｯｸ別順位!D34</f>
        <v>Ｈﾌﾞﾛｯｸ-４位</v>
      </c>
      <c r="AL44" s="362"/>
      <c r="AM44" s="362"/>
      <c r="AN44" s="362"/>
    </row>
    <row r="45" spans="2:40">
      <c r="B45" s="363"/>
      <c r="C45" s="363"/>
      <c r="D45" s="363"/>
      <c r="E45" s="363"/>
      <c r="F45" s="132"/>
      <c r="G45" s="363"/>
      <c r="H45" s="363"/>
      <c r="I45" s="363"/>
      <c r="J45" s="363"/>
      <c r="K45" s="132"/>
      <c r="L45" s="363"/>
      <c r="M45" s="363"/>
      <c r="N45" s="363"/>
      <c r="O45" s="363"/>
      <c r="P45" s="132"/>
      <c r="Q45" s="363"/>
      <c r="R45" s="363"/>
      <c r="S45" s="363"/>
      <c r="T45" s="363"/>
      <c r="U45" s="132"/>
      <c r="V45" s="363"/>
      <c r="W45" s="363"/>
      <c r="X45" s="363"/>
      <c r="Y45" s="363"/>
      <c r="Z45" s="132"/>
      <c r="AA45" s="363"/>
      <c r="AB45" s="363"/>
      <c r="AC45" s="363"/>
      <c r="AD45" s="363"/>
      <c r="AE45" s="132"/>
      <c r="AF45" s="363"/>
      <c r="AG45" s="363"/>
      <c r="AH45" s="363"/>
      <c r="AI45" s="363"/>
      <c r="AJ45" s="132"/>
      <c r="AK45" s="363"/>
      <c r="AL45" s="363"/>
      <c r="AM45" s="363"/>
      <c r="AN45" s="363"/>
    </row>
    <row r="47" spans="2:40">
      <c r="I47" s="357" t="s">
        <v>450</v>
      </c>
      <c r="J47" s="357"/>
      <c r="K47" s="357"/>
      <c r="L47" s="357"/>
      <c r="M47" s="357"/>
      <c r="AC47" s="357" t="s">
        <v>451</v>
      </c>
      <c r="AD47" s="357"/>
      <c r="AE47" s="357"/>
      <c r="AF47" s="357"/>
      <c r="AG47" s="357"/>
    </row>
    <row r="48" spans="2:40">
      <c r="J48" s="363" t="s">
        <v>452</v>
      </c>
      <c r="K48" s="363"/>
      <c r="L48" s="363"/>
      <c r="S48" s="357" t="s">
        <v>453</v>
      </c>
      <c r="T48" s="357"/>
      <c r="U48" s="357"/>
      <c r="V48" s="357"/>
      <c r="W48" s="357"/>
      <c r="AD48" s="363" t="s">
        <v>454</v>
      </c>
      <c r="AE48" s="363"/>
      <c r="AF48" s="363"/>
    </row>
    <row r="49" spans="19:23">
      <c r="T49" s="356" t="s">
        <v>455</v>
      </c>
      <c r="U49" s="356"/>
      <c r="V49" s="356"/>
    </row>
    <row r="52" spans="19:23">
      <c r="S52" s="357" t="s">
        <v>456</v>
      </c>
      <c r="T52" s="357"/>
      <c r="U52" s="357"/>
      <c r="V52" s="357"/>
      <c r="W52" s="357"/>
    </row>
    <row r="53" spans="19:23">
      <c r="T53" s="356" t="s">
        <v>457</v>
      </c>
      <c r="U53" s="356"/>
      <c r="V53" s="356"/>
    </row>
  </sheetData>
  <mergeCells count="90">
    <mergeCell ref="T49:V49"/>
    <mergeCell ref="S52:W52"/>
    <mergeCell ref="T53:V53"/>
    <mergeCell ref="AK45:AN45"/>
    <mergeCell ref="I47:M47"/>
    <mergeCell ref="AC47:AG47"/>
    <mergeCell ref="J48:L48"/>
    <mergeCell ref="S48:W48"/>
    <mergeCell ref="AD48:AF48"/>
    <mergeCell ref="AA44:AD44"/>
    <mergeCell ref="AF44:AI44"/>
    <mergeCell ref="AK44:AN44"/>
    <mergeCell ref="B45:E45"/>
    <mergeCell ref="G45:J45"/>
    <mergeCell ref="L45:O45"/>
    <mergeCell ref="Q45:T45"/>
    <mergeCell ref="V45:Y45"/>
    <mergeCell ref="AA45:AD45"/>
    <mergeCell ref="AF45:AI45"/>
    <mergeCell ref="B44:E44"/>
    <mergeCell ref="G44:J44"/>
    <mergeCell ref="L44:O44"/>
    <mergeCell ref="Q44:T44"/>
    <mergeCell ref="V44:Y44"/>
    <mergeCell ref="AI41:AK41"/>
    <mergeCell ref="D42:H42"/>
    <mergeCell ref="N42:R42"/>
    <mergeCell ref="X42:AB42"/>
    <mergeCell ref="AH42:AL42"/>
    <mergeCell ref="E41:G41"/>
    <mergeCell ref="O41:Q41"/>
    <mergeCell ref="Y41:AA41"/>
    <mergeCell ref="J38:L38"/>
    <mergeCell ref="S38:W38"/>
    <mergeCell ref="AD38:AF38"/>
    <mergeCell ref="I39:M39"/>
    <mergeCell ref="AC39:AG39"/>
    <mergeCell ref="AA28:AD28"/>
    <mergeCell ref="AF28:AI28"/>
    <mergeCell ref="AK28:AN28"/>
    <mergeCell ref="T33:V33"/>
    <mergeCell ref="S34:W34"/>
    <mergeCell ref="T37:V37"/>
    <mergeCell ref="S23:W23"/>
    <mergeCell ref="T24:V24"/>
    <mergeCell ref="B28:E28"/>
    <mergeCell ref="G28:J28"/>
    <mergeCell ref="L28:O28"/>
    <mergeCell ref="Q28:T28"/>
    <mergeCell ref="V28:Y28"/>
    <mergeCell ref="T20:V20"/>
    <mergeCell ref="AF15:AI15"/>
    <mergeCell ref="AK15:AN15"/>
    <mergeCell ref="B16:E16"/>
    <mergeCell ref="G16:J16"/>
    <mergeCell ref="L16:O16"/>
    <mergeCell ref="Q16:T16"/>
    <mergeCell ref="V16:Y16"/>
    <mergeCell ref="AA16:AD16"/>
    <mergeCell ref="AF16:AI16"/>
    <mergeCell ref="AK16:AN16"/>
    <mergeCell ref="I18:M18"/>
    <mergeCell ref="AC18:AG18"/>
    <mergeCell ref="J19:L19"/>
    <mergeCell ref="S19:W19"/>
    <mergeCell ref="AD19:AF19"/>
    <mergeCell ref="AH13:AL13"/>
    <mergeCell ref="B15:E15"/>
    <mergeCell ref="G15:J15"/>
    <mergeCell ref="L15:O15"/>
    <mergeCell ref="Q15:T15"/>
    <mergeCell ref="V15:Y15"/>
    <mergeCell ref="AA15:AD15"/>
    <mergeCell ref="E12:G12"/>
    <mergeCell ref="O12:Q12"/>
    <mergeCell ref="Y12:AA12"/>
    <mergeCell ref="D13:H13"/>
    <mergeCell ref="N13:R13"/>
    <mergeCell ref="X13:AB13"/>
    <mergeCell ref="AL2:AN2"/>
    <mergeCell ref="T4:V4"/>
    <mergeCell ref="S5:W5"/>
    <mergeCell ref="T8:V8"/>
    <mergeCell ref="I10:M10"/>
    <mergeCell ref="AC10:AG10"/>
    <mergeCell ref="J9:L9"/>
    <mergeCell ref="S9:W9"/>
    <mergeCell ref="AD9:AF9"/>
    <mergeCell ref="AI12:AK12"/>
    <mergeCell ref="AG2:AK2"/>
  </mergeCells>
  <phoneticPr fontId="3"/>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9</vt:i4>
      </vt:variant>
    </vt:vector>
  </HeadingPairs>
  <TitlesOfParts>
    <vt:vector size="22" baseType="lpstr">
      <vt:lpstr>大会表紙</vt:lpstr>
      <vt:lpstr>本部からのお願い</vt:lpstr>
      <vt:lpstr>大会要項</vt:lpstr>
      <vt:lpstr>組合せ予選①</vt:lpstr>
      <vt:lpstr>組合せ予選②</vt:lpstr>
      <vt:lpstr>予選①時間</vt:lpstr>
      <vt:lpstr>予選②時間</vt:lpstr>
      <vt:lpstr>12ﾄｰﾅﾒﾝﾄ</vt:lpstr>
      <vt:lpstr>34ﾄｰﾅﾒﾝﾄ</vt:lpstr>
      <vt:lpstr>12ﾄｰﾅﾒﾝﾄ時間</vt:lpstr>
      <vt:lpstr>34ﾄｰﾅﾒﾝﾄ時間</vt:lpstr>
      <vt:lpstr>地図（総合、多目的、海浜）</vt:lpstr>
      <vt:lpstr>地図（病院案内）</vt:lpstr>
      <vt:lpstr>'12ﾄｰﾅﾒﾝﾄ'!Print_Area</vt:lpstr>
      <vt:lpstr>'34ﾄｰﾅﾒﾝﾄ'!Print_Area</vt:lpstr>
      <vt:lpstr>組合せ予選①!Print_Area</vt:lpstr>
      <vt:lpstr>組合せ予選②!Print_Area</vt:lpstr>
      <vt:lpstr>大会表紙!Print_Area</vt:lpstr>
      <vt:lpstr>'地図（総合、多目的、海浜）'!Print_Area</vt:lpstr>
      <vt:lpstr>'地図（病院案内）'!Print_Area</vt:lpstr>
      <vt:lpstr>予選①時間!Print_Area</vt:lpstr>
      <vt:lpstr>予選②時間!Print_Area</vt:lpstr>
    </vt:vector>
  </TitlesOfParts>
  <Company>東電環境エンジニアリング（全社ライセンス）</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566p1106</dc:creator>
  <cp:lastModifiedBy>佐川秀浩</cp:lastModifiedBy>
  <cp:lastPrinted>2016-10-25T08:57:31Z</cp:lastPrinted>
  <dcterms:created xsi:type="dcterms:W3CDTF">2014-11-16T22:43:52Z</dcterms:created>
  <dcterms:modified xsi:type="dcterms:W3CDTF">2017-10-27T00:29:18Z</dcterms:modified>
</cp:coreProperties>
</file>