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Users\和久\Desktop\保存箱\第１２回海ザル\H29海ザル\"/>
    </mc:Choice>
  </mc:AlternateContent>
  <bookViews>
    <workbookView xWindow="0" yWindow="0" windowWidth="32400" windowHeight="17520" firstSheet="1" activeTab="1"/>
  </bookViews>
  <sheets>
    <sheet name="各チーム２ (2)" sheetId="22" state="hidden" r:id="rId1"/>
    <sheet name="Ａ～Ｄ" sheetId="10" r:id="rId2"/>
    <sheet name="Ｅ～Ｈ" sheetId="11" r:id="rId3"/>
    <sheet name="予選時間" sheetId="9" r:id="rId4"/>
    <sheet name="決勝" sheetId="12" r:id="rId5"/>
    <sheet name="決勝時間" sheetId="14" r:id="rId6"/>
    <sheet name="駐車場" sheetId="16" state="hidden" r:id="rId7"/>
    <sheet name="結果①" sheetId="20" state="hidden" r:id="rId8"/>
    <sheet name="結果②" sheetId="21" state="hidden" r:id="rId9"/>
    <sheet name="決勝①" sheetId="18" state="hidden" r:id="rId10"/>
    <sheet name="決勝②" sheetId="19" state="hidden" r:id="rId11"/>
  </sheets>
  <definedNames>
    <definedName name="_xlnm.Print_Area" localSheetId="1">'Ａ～Ｄ'!$A$1:$M$55</definedName>
    <definedName name="_xlnm.Print_Area" localSheetId="2">'Ｅ～Ｈ'!$A$1:$M$55</definedName>
    <definedName name="_xlnm.Print_Area" localSheetId="0">'各チーム２ (2)'!$A$1:$F$38</definedName>
    <definedName name="_xlnm.Print_Area" localSheetId="5">決勝時間!$A$1:$G$36</definedName>
    <definedName name="_xlnm.Print_Area" localSheetId="7">結果①!$A$1:$AB$57</definedName>
    <definedName name="_xlnm.Print_Area" localSheetId="8">結果②!$A$1:$AB$57</definedName>
    <definedName name="_xlnm.Print_Area" localSheetId="3">予選時間!$A$1:$G$60</definedName>
  </definedNames>
  <calcPr calcId="171027"/>
</workbook>
</file>

<file path=xl/calcChain.xml><?xml version="1.0" encoding="utf-8"?>
<calcChain xmlns="http://schemas.openxmlformats.org/spreadsheetml/2006/main">
  <c r="E36" i="22" l="1"/>
  <c r="E41" i="22" l="1"/>
  <c r="A45" i="11" l="1"/>
  <c r="A32" i="11"/>
  <c r="A19" i="11"/>
  <c r="A45" i="10"/>
  <c r="A32" i="10"/>
  <c r="A19" i="10"/>
  <c r="E46" i="11" l="1"/>
  <c r="D46" i="11"/>
  <c r="C46" i="11"/>
  <c r="B46" i="11"/>
  <c r="E33" i="11"/>
  <c r="D33" i="11"/>
  <c r="C33" i="11"/>
  <c r="B33" i="11"/>
  <c r="E20" i="11"/>
  <c r="D20" i="11"/>
  <c r="C20" i="11"/>
  <c r="B20" i="11"/>
  <c r="E7" i="11"/>
  <c r="D7" i="11"/>
  <c r="C7" i="11"/>
  <c r="B7" i="11"/>
  <c r="E46" i="10"/>
  <c r="D46" i="10"/>
  <c r="C46" i="10"/>
  <c r="B46" i="10"/>
  <c r="E33" i="10"/>
  <c r="D33" i="10"/>
  <c r="C33" i="10"/>
  <c r="B33" i="10"/>
  <c r="E20" i="10"/>
  <c r="D20" i="10"/>
  <c r="C20" i="10"/>
  <c r="B20" i="10"/>
  <c r="E7" i="10"/>
  <c r="D7" i="10"/>
  <c r="C7" i="10"/>
  <c r="B7" i="10"/>
  <c r="O54" i="11"/>
  <c r="O52" i="11"/>
  <c r="O50" i="11"/>
  <c r="O48" i="11"/>
  <c r="O41" i="11"/>
  <c r="O39" i="11"/>
  <c r="O37" i="11"/>
  <c r="O35" i="11"/>
  <c r="O28" i="11"/>
  <c r="O26" i="11"/>
  <c r="O24" i="11"/>
  <c r="O22" i="11"/>
  <c r="O15" i="11"/>
  <c r="O13" i="11"/>
  <c r="O11" i="11"/>
  <c r="O9" i="11"/>
  <c r="X6" i="11"/>
  <c r="X19" i="11" s="1"/>
  <c r="X32" i="11" s="1"/>
  <c r="X45" i="11" s="1"/>
  <c r="O2" i="11"/>
  <c r="O54" i="10"/>
  <c r="O52" i="10"/>
  <c r="O50" i="10"/>
  <c r="O48" i="10"/>
  <c r="O41" i="10"/>
  <c r="O39" i="10"/>
  <c r="O37" i="10"/>
  <c r="O35" i="10"/>
  <c r="X32" i="10"/>
  <c r="O28" i="10"/>
  <c r="O26" i="10"/>
  <c r="O24" i="10"/>
  <c r="O22" i="10"/>
  <c r="X19" i="10"/>
  <c r="X45" i="10" s="1"/>
  <c r="O15" i="10"/>
  <c r="O13" i="10"/>
  <c r="O11" i="10"/>
  <c r="O9" i="10"/>
  <c r="A5" i="22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J6" i="11" l="1"/>
  <c r="A2" i="11"/>
  <c r="A1" i="19"/>
  <c r="B50" i="21"/>
  <c r="F56" i="21" s="1"/>
  <c r="B49" i="21"/>
  <c r="F57" i="21" s="1"/>
  <c r="B48" i="21"/>
  <c r="B55" i="21" s="1"/>
  <c r="B47" i="21"/>
  <c r="B52" i="21" s="1"/>
  <c r="B36" i="21"/>
  <c r="F39" i="21" s="1"/>
  <c r="F41" i="21" s="1"/>
  <c r="B35" i="21"/>
  <c r="F43" i="21" s="1"/>
  <c r="B34" i="21"/>
  <c r="B43" i="21" s="1"/>
  <c r="B33" i="21"/>
  <c r="B38" i="21" s="1"/>
  <c r="B22" i="21"/>
  <c r="F28" i="21" s="1"/>
  <c r="B21" i="21"/>
  <c r="F29" i="21" s="1"/>
  <c r="B20" i="21"/>
  <c r="B29" i="21" s="1"/>
  <c r="B19" i="21"/>
  <c r="B24" i="21" s="1"/>
  <c r="B8" i="21"/>
  <c r="F14" i="21" s="1"/>
  <c r="B7" i="21"/>
  <c r="O5" i="21" s="1"/>
  <c r="H11" i="21" s="1"/>
  <c r="AH12" i="21" s="1"/>
  <c r="B6" i="21"/>
  <c r="F10" i="21" s="1"/>
  <c r="B5" i="21"/>
  <c r="B14" i="21" s="1"/>
  <c r="B50" i="20"/>
  <c r="F56" i="20" s="1"/>
  <c r="B49" i="20"/>
  <c r="O47" i="20" s="1"/>
  <c r="H53" i="20" s="1"/>
  <c r="AH54" i="20" s="1"/>
  <c r="B48" i="20"/>
  <c r="B57" i="20" s="1"/>
  <c r="B47" i="20"/>
  <c r="B56" i="20" s="1"/>
  <c r="B36" i="20"/>
  <c r="F39" i="20" s="1"/>
  <c r="F41" i="20" s="1"/>
  <c r="B35" i="20"/>
  <c r="O33" i="20" s="1"/>
  <c r="H39" i="20" s="1"/>
  <c r="AH40" i="20" s="1"/>
  <c r="B34" i="20"/>
  <c r="B43" i="20" s="1"/>
  <c r="B33" i="20"/>
  <c r="B42" i="20" s="1"/>
  <c r="B22" i="20"/>
  <c r="F25" i="20" s="1"/>
  <c r="F27" i="20" s="1"/>
  <c r="B21" i="20"/>
  <c r="F29" i="20" s="1"/>
  <c r="B20" i="20"/>
  <c r="B29" i="20" s="1"/>
  <c r="B19" i="20"/>
  <c r="B28" i="20" s="1"/>
  <c r="B8" i="20"/>
  <c r="F14" i="20" s="1"/>
  <c r="B7" i="20"/>
  <c r="F15" i="20" s="1"/>
  <c r="B6" i="20"/>
  <c r="F10" i="20" s="1"/>
  <c r="B5" i="20"/>
  <c r="B10" i="20" s="1"/>
  <c r="T54" i="21"/>
  <c r="O56" i="21" s="1"/>
  <c r="R54" i="21"/>
  <c r="Q56" i="21" s="1"/>
  <c r="T52" i="21"/>
  <c r="L56" i="21" s="1"/>
  <c r="R52" i="21"/>
  <c r="N56" i="21" s="1"/>
  <c r="Q52" i="21"/>
  <c r="L54" i="21" s="1"/>
  <c r="O52" i="21"/>
  <c r="N54" i="21" s="1"/>
  <c r="T50" i="21"/>
  <c r="I56" i="21" s="1"/>
  <c r="R50" i="21"/>
  <c r="K56" i="21" s="1"/>
  <c r="AD56" i="21" s="1"/>
  <c r="Y55" i="21" s="1"/>
  <c r="Q50" i="21"/>
  <c r="I54" i="21" s="1"/>
  <c r="O50" i="21"/>
  <c r="K54" i="21" s="1"/>
  <c r="N50" i="21"/>
  <c r="I52" i="21" s="1"/>
  <c r="L50" i="21"/>
  <c r="K52" i="21" s="1"/>
  <c r="O49" i="21"/>
  <c r="T40" i="21"/>
  <c r="O42" i="21" s="1"/>
  <c r="R40" i="21"/>
  <c r="Q42" i="21" s="1"/>
  <c r="T38" i="21"/>
  <c r="L42" i="21" s="1"/>
  <c r="R38" i="21"/>
  <c r="N42" i="21" s="1"/>
  <c r="Q38" i="21"/>
  <c r="L40" i="21" s="1"/>
  <c r="O38" i="21"/>
  <c r="N40" i="21" s="1"/>
  <c r="T36" i="21"/>
  <c r="I42" i="21" s="1"/>
  <c r="R36" i="21"/>
  <c r="K42" i="21" s="1"/>
  <c r="Q36" i="21"/>
  <c r="I40" i="21" s="1"/>
  <c r="O36" i="21"/>
  <c r="K40" i="21" s="1"/>
  <c r="N36" i="21"/>
  <c r="I38" i="21" s="1"/>
  <c r="L36" i="21"/>
  <c r="K38" i="21" s="1"/>
  <c r="T26" i="21"/>
  <c r="O28" i="21" s="1"/>
  <c r="R26" i="21"/>
  <c r="Q28" i="21" s="1"/>
  <c r="T24" i="21"/>
  <c r="L28" i="21" s="1"/>
  <c r="R24" i="21"/>
  <c r="N28" i="21" s="1"/>
  <c r="Q24" i="21"/>
  <c r="L26" i="21" s="1"/>
  <c r="O24" i="21"/>
  <c r="N26" i="21" s="1"/>
  <c r="C23" i="21"/>
  <c r="C37" i="21" s="1"/>
  <c r="C51" i="21" s="1"/>
  <c r="T22" i="21"/>
  <c r="I28" i="21" s="1"/>
  <c r="R22" i="21"/>
  <c r="K28" i="21" s="1"/>
  <c r="Q22" i="21"/>
  <c r="I26" i="21" s="1"/>
  <c r="O22" i="21"/>
  <c r="K26" i="21" s="1"/>
  <c r="N22" i="21"/>
  <c r="I24" i="21" s="1"/>
  <c r="L22" i="21"/>
  <c r="K24" i="21" s="1"/>
  <c r="T12" i="21"/>
  <c r="O14" i="21" s="1"/>
  <c r="R12" i="21"/>
  <c r="Q14" i="21" s="1"/>
  <c r="T10" i="21"/>
  <c r="L14" i="21" s="1"/>
  <c r="R10" i="21"/>
  <c r="N14" i="21" s="1"/>
  <c r="Q10" i="21"/>
  <c r="L12" i="21" s="1"/>
  <c r="O10" i="21"/>
  <c r="N12" i="21" s="1"/>
  <c r="R9" i="21"/>
  <c r="T8" i="21"/>
  <c r="I14" i="21" s="1"/>
  <c r="R8" i="21"/>
  <c r="K14" i="21" s="1"/>
  <c r="Q8" i="21"/>
  <c r="I12" i="21" s="1"/>
  <c r="O8" i="21"/>
  <c r="K12" i="21" s="1"/>
  <c r="N8" i="21"/>
  <c r="I10" i="21" s="1"/>
  <c r="L8" i="21"/>
  <c r="K10" i="21" s="1"/>
  <c r="AD10" i="21" s="1"/>
  <c r="T54" i="20"/>
  <c r="O56" i="20" s="1"/>
  <c r="R54" i="20"/>
  <c r="Q56" i="20" s="1"/>
  <c r="T52" i="20"/>
  <c r="L56" i="20" s="1"/>
  <c r="R52" i="20"/>
  <c r="N56" i="20" s="1"/>
  <c r="Q52" i="20"/>
  <c r="L54" i="20" s="1"/>
  <c r="O52" i="20"/>
  <c r="N54" i="20" s="1"/>
  <c r="T50" i="20"/>
  <c r="I56" i="20" s="1"/>
  <c r="R50" i="20"/>
  <c r="K56" i="20" s="1"/>
  <c r="Q50" i="20"/>
  <c r="I54" i="20" s="1"/>
  <c r="O50" i="20"/>
  <c r="K54" i="20" s="1"/>
  <c r="N50" i="20"/>
  <c r="I52" i="20" s="1"/>
  <c r="L50" i="20"/>
  <c r="K52" i="20" s="1"/>
  <c r="T40" i="20"/>
  <c r="O42" i="20" s="1"/>
  <c r="R40" i="20"/>
  <c r="Q42" i="20" s="1"/>
  <c r="T38" i="20"/>
  <c r="L42" i="20" s="1"/>
  <c r="R38" i="20"/>
  <c r="N42" i="20" s="1"/>
  <c r="Q38" i="20"/>
  <c r="L40" i="20" s="1"/>
  <c r="O38" i="20"/>
  <c r="N40" i="20" s="1"/>
  <c r="T36" i="20"/>
  <c r="I42" i="20" s="1"/>
  <c r="R36" i="20"/>
  <c r="K42" i="20" s="1"/>
  <c r="Q36" i="20"/>
  <c r="I40" i="20" s="1"/>
  <c r="O36" i="20"/>
  <c r="K40" i="20" s="1"/>
  <c r="N36" i="20"/>
  <c r="I38" i="20" s="1"/>
  <c r="L36" i="20"/>
  <c r="K38" i="20" s="1"/>
  <c r="R35" i="20"/>
  <c r="T26" i="20"/>
  <c r="O28" i="20" s="1"/>
  <c r="R26" i="20"/>
  <c r="Q28" i="20" s="1"/>
  <c r="T24" i="20"/>
  <c r="L28" i="20" s="1"/>
  <c r="R24" i="20"/>
  <c r="N28" i="20" s="1"/>
  <c r="Q24" i="20"/>
  <c r="L26" i="20" s="1"/>
  <c r="O24" i="20"/>
  <c r="N26" i="20" s="1"/>
  <c r="C23" i="20"/>
  <c r="C37" i="20" s="1"/>
  <c r="C51" i="20" s="1"/>
  <c r="T22" i="20"/>
  <c r="I28" i="20" s="1"/>
  <c r="R22" i="20"/>
  <c r="K28" i="20" s="1"/>
  <c r="Q22" i="20"/>
  <c r="I26" i="20" s="1"/>
  <c r="O22" i="20"/>
  <c r="K26" i="20" s="1"/>
  <c r="N22" i="20"/>
  <c r="I24" i="20" s="1"/>
  <c r="L22" i="20"/>
  <c r="K24" i="20" s="1"/>
  <c r="O19" i="20"/>
  <c r="H25" i="20" s="1"/>
  <c r="AH26" i="20" s="1"/>
  <c r="T12" i="20"/>
  <c r="O14" i="20" s="1"/>
  <c r="R12" i="20"/>
  <c r="Q14" i="20" s="1"/>
  <c r="T10" i="20"/>
  <c r="L14" i="20" s="1"/>
  <c r="R10" i="20"/>
  <c r="N14" i="20" s="1"/>
  <c r="Q10" i="20"/>
  <c r="L12" i="20" s="1"/>
  <c r="O10" i="20"/>
  <c r="N12" i="20" s="1"/>
  <c r="T8" i="20"/>
  <c r="I14" i="20" s="1"/>
  <c r="R8" i="20"/>
  <c r="K14" i="20" s="1"/>
  <c r="Q8" i="20"/>
  <c r="I12" i="20" s="1"/>
  <c r="O8" i="20"/>
  <c r="K12" i="20" s="1"/>
  <c r="N8" i="20"/>
  <c r="I10" i="20" s="1"/>
  <c r="L8" i="20"/>
  <c r="K10" i="20" s="1"/>
  <c r="O7" i="20"/>
  <c r="AD42" i="21" l="1"/>
  <c r="Y41" i="21" s="1"/>
  <c r="L21" i="21"/>
  <c r="O21" i="20"/>
  <c r="L35" i="20"/>
  <c r="R33" i="20"/>
  <c r="H41" i="20" s="1"/>
  <c r="AH42" i="20" s="1"/>
  <c r="R33" i="21"/>
  <c r="H41" i="21" s="1"/>
  <c r="AH42" i="21" s="1"/>
  <c r="F52" i="20"/>
  <c r="B15" i="21"/>
  <c r="L47" i="21"/>
  <c r="H51" i="21" s="1"/>
  <c r="AH52" i="21" s="1"/>
  <c r="L5" i="20"/>
  <c r="H9" i="20" s="1"/>
  <c r="AH10" i="20" s="1"/>
  <c r="B57" i="21"/>
  <c r="B13" i="20"/>
  <c r="B15" i="20"/>
  <c r="AD14" i="21"/>
  <c r="AD14" i="20"/>
  <c r="Y13" i="20" s="1"/>
  <c r="R9" i="20"/>
  <c r="AD52" i="21"/>
  <c r="Y51" i="21" s="1"/>
  <c r="AD38" i="21"/>
  <c r="Y37" i="21" s="1"/>
  <c r="O35" i="21"/>
  <c r="O21" i="21"/>
  <c r="AD54" i="20"/>
  <c r="Y53" i="20" s="1"/>
  <c r="O51" i="20"/>
  <c r="R37" i="20"/>
  <c r="L21" i="20"/>
  <c r="F42" i="20"/>
  <c r="R5" i="21"/>
  <c r="H13" i="21" s="1"/>
  <c r="AH14" i="21" s="1"/>
  <c r="F25" i="21"/>
  <c r="F27" i="21" s="1"/>
  <c r="F11" i="20"/>
  <c r="F13" i="20" s="1"/>
  <c r="R47" i="20"/>
  <c r="H55" i="20" s="1"/>
  <c r="AH56" i="20" s="1"/>
  <c r="F28" i="20"/>
  <c r="AD10" i="20"/>
  <c r="Y9" i="20" s="1"/>
  <c r="R11" i="20"/>
  <c r="R21" i="20"/>
  <c r="V21" i="20" s="1"/>
  <c r="O23" i="20"/>
  <c r="AD38" i="20"/>
  <c r="Y37" i="20" s="1"/>
  <c r="AD42" i="20"/>
  <c r="Y41" i="20" s="1"/>
  <c r="O49" i="20"/>
  <c r="U49" i="20" s="1"/>
  <c r="R51" i="20"/>
  <c r="AC14" i="21"/>
  <c r="X13" i="21" s="1"/>
  <c r="R21" i="21"/>
  <c r="O23" i="21"/>
  <c r="O33" i="21"/>
  <c r="H39" i="21" s="1"/>
  <c r="AH40" i="21" s="1"/>
  <c r="AD12" i="20"/>
  <c r="Y11" i="20" s="1"/>
  <c r="O9" i="20"/>
  <c r="AD24" i="20"/>
  <c r="Y23" i="20" s="1"/>
  <c r="AD52" i="20"/>
  <c r="Y51" i="20" s="1"/>
  <c r="AD56" i="20"/>
  <c r="Y55" i="20" s="1"/>
  <c r="O7" i="21"/>
  <c r="AD12" i="21"/>
  <c r="O9" i="21"/>
  <c r="AD24" i="21"/>
  <c r="Y23" i="21" s="1"/>
  <c r="AD40" i="21"/>
  <c r="Y39" i="21" s="1"/>
  <c r="O37" i="21"/>
  <c r="AD54" i="21"/>
  <c r="Y53" i="21" s="1"/>
  <c r="O51" i="21"/>
  <c r="O35" i="20"/>
  <c r="W35" i="20" s="1"/>
  <c r="AD40" i="20"/>
  <c r="Y39" i="20" s="1"/>
  <c r="R7" i="21"/>
  <c r="W21" i="21"/>
  <c r="R39" i="21"/>
  <c r="R5" i="20"/>
  <c r="H13" i="20" s="1"/>
  <c r="AH14" i="20" s="1"/>
  <c r="L19" i="20"/>
  <c r="H23" i="20" s="1"/>
  <c r="AH24" i="20" s="1"/>
  <c r="R19" i="20"/>
  <c r="H27" i="20" s="1"/>
  <c r="AH28" i="20" s="1"/>
  <c r="L33" i="20"/>
  <c r="H37" i="20" s="1"/>
  <c r="AH38" i="20" s="1"/>
  <c r="F38" i="20"/>
  <c r="B41" i="20"/>
  <c r="L5" i="21"/>
  <c r="H9" i="21" s="1"/>
  <c r="AH10" i="21" s="1"/>
  <c r="B13" i="21"/>
  <c r="F53" i="21"/>
  <c r="F55" i="21" s="1"/>
  <c r="I5" i="20"/>
  <c r="H7" i="20" s="1"/>
  <c r="AH8" i="20" s="1"/>
  <c r="O5" i="20"/>
  <c r="H11" i="20" s="1"/>
  <c r="AH12" i="20" s="1"/>
  <c r="B12" i="20"/>
  <c r="I33" i="21"/>
  <c r="H35" i="21" s="1"/>
  <c r="AH36" i="21" s="1"/>
  <c r="L49" i="21"/>
  <c r="R49" i="21"/>
  <c r="U49" i="21" s="1"/>
  <c r="R51" i="21"/>
  <c r="R53" i="21"/>
  <c r="L35" i="21"/>
  <c r="R35" i="21"/>
  <c r="V35" i="21" s="1"/>
  <c r="R37" i="21"/>
  <c r="AD26" i="21"/>
  <c r="Y25" i="21" s="1"/>
  <c r="AD28" i="21"/>
  <c r="Y27" i="21" s="1"/>
  <c r="R23" i="21"/>
  <c r="R25" i="21"/>
  <c r="R11" i="21"/>
  <c r="L7" i="21"/>
  <c r="U7" i="21" s="1"/>
  <c r="L49" i="20"/>
  <c r="R49" i="20"/>
  <c r="R53" i="20"/>
  <c r="O37" i="20"/>
  <c r="R39" i="20"/>
  <c r="AD26" i="20"/>
  <c r="Y25" i="20" s="1"/>
  <c r="AD28" i="20"/>
  <c r="Y27" i="20" s="1"/>
  <c r="R23" i="20"/>
  <c r="R25" i="20"/>
  <c r="L7" i="20"/>
  <c r="R7" i="20"/>
  <c r="U7" i="20" s="1"/>
  <c r="B26" i="21"/>
  <c r="F52" i="21"/>
  <c r="F11" i="21"/>
  <c r="F13" i="21" s="1"/>
  <c r="F53" i="20"/>
  <c r="F55" i="20" s="1"/>
  <c r="L47" i="20"/>
  <c r="H51" i="20" s="1"/>
  <c r="AH52" i="20" s="1"/>
  <c r="B55" i="20"/>
  <c r="F42" i="21"/>
  <c r="L33" i="21"/>
  <c r="H37" i="21" s="1"/>
  <c r="AH38" i="21" s="1"/>
  <c r="F38" i="21"/>
  <c r="B41" i="21"/>
  <c r="R19" i="21"/>
  <c r="H27" i="21" s="1"/>
  <c r="AH28" i="21" s="1"/>
  <c r="L19" i="21"/>
  <c r="H23" i="21" s="1"/>
  <c r="AH24" i="21" s="1"/>
  <c r="F24" i="21"/>
  <c r="B27" i="21"/>
  <c r="B14" i="20"/>
  <c r="B39" i="20"/>
  <c r="F40" i="20" s="1"/>
  <c r="F43" i="20"/>
  <c r="B52" i="20"/>
  <c r="B40" i="21"/>
  <c r="B42" i="21"/>
  <c r="O47" i="21"/>
  <c r="H53" i="21" s="1"/>
  <c r="AH54" i="21" s="1"/>
  <c r="R47" i="21"/>
  <c r="H55" i="21" s="1"/>
  <c r="AH56" i="21" s="1"/>
  <c r="I47" i="21"/>
  <c r="H49" i="21" s="1"/>
  <c r="AH50" i="21" s="1"/>
  <c r="B54" i="21"/>
  <c r="B56" i="21"/>
  <c r="B28" i="21"/>
  <c r="B11" i="21"/>
  <c r="F12" i="21" s="1"/>
  <c r="F15" i="21"/>
  <c r="B10" i="21"/>
  <c r="B53" i="20"/>
  <c r="F54" i="20" s="1"/>
  <c r="F57" i="20"/>
  <c r="B38" i="20"/>
  <c r="B25" i="20"/>
  <c r="F26" i="20" s="1"/>
  <c r="F24" i="20"/>
  <c r="B27" i="20"/>
  <c r="I19" i="20"/>
  <c r="H21" i="20" s="1"/>
  <c r="AH22" i="20" s="1"/>
  <c r="B24" i="20"/>
  <c r="B11" i="20"/>
  <c r="F12" i="20" s="1"/>
  <c r="B26" i="20"/>
  <c r="I33" i="20"/>
  <c r="H35" i="20" s="1"/>
  <c r="AH36" i="20" s="1"/>
  <c r="B40" i="20"/>
  <c r="I47" i="20"/>
  <c r="H49" i="20" s="1"/>
  <c r="AH50" i="20" s="1"/>
  <c r="B54" i="20"/>
  <c r="I5" i="21"/>
  <c r="H7" i="21" s="1"/>
  <c r="AH8" i="21" s="1"/>
  <c r="B12" i="21"/>
  <c r="I19" i="21"/>
  <c r="H21" i="21" s="1"/>
  <c r="AH22" i="21" s="1"/>
  <c r="O19" i="21"/>
  <c r="H25" i="21" s="1"/>
  <c r="AH26" i="21" s="1"/>
  <c r="B25" i="21"/>
  <c r="F26" i="21" s="1"/>
  <c r="B39" i="21"/>
  <c r="F40" i="21" s="1"/>
  <c r="B53" i="21"/>
  <c r="F54" i="21" s="1"/>
  <c r="AD8" i="21"/>
  <c r="Y7" i="21" s="1"/>
  <c r="Y11" i="21"/>
  <c r="Y13" i="21"/>
  <c r="AC8" i="21"/>
  <c r="X7" i="21" s="1"/>
  <c r="AC10" i="21"/>
  <c r="X9" i="21" s="1"/>
  <c r="AC12" i="21"/>
  <c r="X11" i="21" s="1"/>
  <c r="Z11" i="21" s="1"/>
  <c r="AC10" i="20"/>
  <c r="X9" i="20" s="1"/>
  <c r="Z9" i="20" s="1"/>
  <c r="J10" i="20"/>
  <c r="I9" i="20"/>
  <c r="AC12" i="20"/>
  <c r="X11" i="20" s="1"/>
  <c r="J12" i="20"/>
  <c r="I11" i="20"/>
  <c r="AC14" i="20"/>
  <c r="X13" i="20" s="1"/>
  <c r="Z13" i="20" s="1"/>
  <c r="J14" i="20"/>
  <c r="I13" i="20"/>
  <c r="M12" i="20"/>
  <c r="L11" i="20"/>
  <c r="M14" i="20"/>
  <c r="L13" i="20"/>
  <c r="P14" i="20"/>
  <c r="O13" i="20"/>
  <c r="AC24" i="20"/>
  <c r="X23" i="20" s="1"/>
  <c r="J24" i="20"/>
  <c r="I23" i="20"/>
  <c r="AC26" i="20"/>
  <c r="X25" i="20" s="1"/>
  <c r="Z25" i="20" s="1"/>
  <c r="J26" i="20"/>
  <c r="I25" i="20"/>
  <c r="AC28" i="20"/>
  <c r="X27" i="20" s="1"/>
  <c r="J28" i="20"/>
  <c r="I27" i="20"/>
  <c r="M26" i="20"/>
  <c r="L25" i="20"/>
  <c r="M28" i="20"/>
  <c r="L27" i="20"/>
  <c r="P28" i="20"/>
  <c r="O27" i="20"/>
  <c r="AC38" i="20"/>
  <c r="X37" i="20" s="1"/>
  <c r="Z37" i="20" s="1"/>
  <c r="J38" i="20"/>
  <c r="I37" i="20"/>
  <c r="AC40" i="20"/>
  <c r="X39" i="20" s="1"/>
  <c r="J40" i="20"/>
  <c r="I39" i="20"/>
  <c r="AC42" i="20"/>
  <c r="X41" i="20" s="1"/>
  <c r="J42" i="20"/>
  <c r="I41" i="20"/>
  <c r="M40" i="20"/>
  <c r="L39" i="20"/>
  <c r="M42" i="20"/>
  <c r="L41" i="20"/>
  <c r="P42" i="20"/>
  <c r="O41" i="20"/>
  <c r="AC52" i="20"/>
  <c r="X51" i="20" s="1"/>
  <c r="J52" i="20"/>
  <c r="I51" i="20"/>
  <c r="AC54" i="20"/>
  <c r="X53" i="20" s="1"/>
  <c r="Z53" i="20" s="1"/>
  <c r="J54" i="20"/>
  <c r="I53" i="20"/>
  <c r="AC56" i="20"/>
  <c r="X55" i="20" s="1"/>
  <c r="Z55" i="20" s="1"/>
  <c r="J56" i="20"/>
  <c r="I55" i="20"/>
  <c r="M54" i="20"/>
  <c r="L53" i="20"/>
  <c r="M56" i="20"/>
  <c r="L55" i="20"/>
  <c r="P56" i="20"/>
  <c r="O55" i="20"/>
  <c r="J10" i="21"/>
  <c r="I9" i="21"/>
  <c r="J12" i="21"/>
  <c r="I11" i="21"/>
  <c r="J14" i="21"/>
  <c r="I13" i="21"/>
  <c r="M12" i="21"/>
  <c r="L11" i="21"/>
  <c r="M14" i="21"/>
  <c r="L13" i="21"/>
  <c r="P14" i="21"/>
  <c r="O13" i="21"/>
  <c r="AC24" i="21"/>
  <c r="X23" i="21" s="1"/>
  <c r="J24" i="21"/>
  <c r="AC26" i="21"/>
  <c r="X25" i="21" s="1"/>
  <c r="J26" i="21"/>
  <c r="I25" i="21"/>
  <c r="AC28" i="21"/>
  <c r="X27" i="21" s="1"/>
  <c r="J28" i="21"/>
  <c r="I27" i="21"/>
  <c r="M26" i="21"/>
  <c r="L25" i="21"/>
  <c r="M28" i="21"/>
  <c r="L27" i="21"/>
  <c r="P28" i="21"/>
  <c r="O27" i="21"/>
  <c r="AC38" i="21"/>
  <c r="X37" i="21" s="1"/>
  <c r="Z37" i="21" s="1"/>
  <c r="J38" i="21"/>
  <c r="I37" i="21"/>
  <c r="AC40" i="21"/>
  <c r="X39" i="21" s="1"/>
  <c r="J40" i="21"/>
  <c r="I39" i="21"/>
  <c r="AC42" i="21"/>
  <c r="X41" i="21" s="1"/>
  <c r="Z41" i="21" s="1"/>
  <c r="J42" i="21"/>
  <c r="I41" i="21"/>
  <c r="M40" i="21"/>
  <c r="L39" i="21"/>
  <c r="M42" i="21"/>
  <c r="L41" i="21"/>
  <c r="P42" i="21"/>
  <c r="O41" i="21"/>
  <c r="AC52" i="21"/>
  <c r="X51" i="21" s="1"/>
  <c r="Z51" i="21" s="1"/>
  <c r="J52" i="21"/>
  <c r="I51" i="21"/>
  <c r="AC54" i="21"/>
  <c r="X53" i="21" s="1"/>
  <c r="Z53" i="21" s="1"/>
  <c r="J54" i="21"/>
  <c r="I53" i="21"/>
  <c r="AC56" i="21"/>
  <c r="X55" i="21" s="1"/>
  <c r="Z55" i="21" s="1"/>
  <c r="J56" i="21"/>
  <c r="I55" i="21"/>
  <c r="M54" i="21"/>
  <c r="L53" i="21"/>
  <c r="M56" i="21"/>
  <c r="L55" i="21"/>
  <c r="P56" i="21"/>
  <c r="O55" i="21"/>
  <c r="M8" i="20"/>
  <c r="P8" i="20"/>
  <c r="S8" i="20"/>
  <c r="AC8" i="20"/>
  <c r="X7" i="20" s="1"/>
  <c r="AD8" i="20"/>
  <c r="Y7" i="20" s="1"/>
  <c r="P10" i="20"/>
  <c r="S10" i="20"/>
  <c r="S12" i="20"/>
  <c r="M22" i="20"/>
  <c r="P22" i="20"/>
  <c r="S22" i="20"/>
  <c r="AC22" i="20"/>
  <c r="X21" i="20" s="1"/>
  <c r="AD22" i="20"/>
  <c r="Y21" i="20" s="1"/>
  <c r="P24" i="20"/>
  <c r="S24" i="20"/>
  <c r="S26" i="20"/>
  <c r="V35" i="20"/>
  <c r="M36" i="20"/>
  <c r="P36" i="20"/>
  <c r="S36" i="20"/>
  <c r="AC36" i="20"/>
  <c r="X35" i="20" s="1"/>
  <c r="AD36" i="20"/>
  <c r="Y35" i="20" s="1"/>
  <c r="P38" i="20"/>
  <c r="S38" i="20"/>
  <c r="S40" i="20"/>
  <c r="M50" i="20"/>
  <c r="P50" i="20"/>
  <c r="S50" i="20"/>
  <c r="AC50" i="20"/>
  <c r="X49" i="20" s="1"/>
  <c r="AD50" i="20"/>
  <c r="Y49" i="20" s="1"/>
  <c r="P52" i="20"/>
  <c r="S52" i="20"/>
  <c r="S54" i="20"/>
  <c r="M8" i="21"/>
  <c r="P8" i="21"/>
  <c r="S8" i="21"/>
  <c r="P10" i="21"/>
  <c r="S10" i="21"/>
  <c r="Y9" i="21"/>
  <c r="S12" i="21"/>
  <c r="U21" i="21"/>
  <c r="V21" i="21"/>
  <c r="M22" i="21"/>
  <c r="P22" i="21"/>
  <c r="S22" i="21"/>
  <c r="AC22" i="21"/>
  <c r="X21" i="21" s="1"/>
  <c r="AD22" i="21"/>
  <c r="Y21" i="21" s="1"/>
  <c r="I23" i="21"/>
  <c r="P24" i="21"/>
  <c r="S24" i="21"/>
  <c r="S26" i="21"/>
  <c r="M36" i="21"/>
  <c r="P36" i="21"/>
  <c r="S36" i="21"/>
  <c r="AC36" i="21"/>
  <c r="X35" i="21" s="1"/>
  <c r="AD36" i="21"/>
  <c r="Y35" i="21" s="1"/>
  <c r="P38" i="21"/>
  <c r="S38" i="21"/>
  <c r="S40" i="21"/>
  <c r="V49" i="21"/>
  <c r="M50" i="21"/>
  <c r="P50" i="21"/>
  <c r="S50" i="21"/>
  <c r="AC50" i="21"/>
  <c r="X49" i="21" s="1"/>
  <c r="AD50" i="21"/>
  <c r="Y49" i="21" s="1"/>
  <c r="P52" i="21"/>
  <c r="S52" i="21"/>
  <c r="S54" i="21"/>
  <c r="Z25" i="21" l="1"/>
  <c r="V7" i="20"/>
  <c r="Z27" i="20"/>
  <c r="V7" i="21"/>
  <c r="Z13" i="21"/>
  <c r="Z11" i="20"/>
  <c r="Z23" i="21"/>
  <c r="Z27" i="21"/>
  <c r="V49" i="20"/>
  <c r="Z51" i="20"/>
  <c r="U35" i="20"/>
  <c r="AA35" i="20" s="1"/>
  <c r="Z39" i="20"/>
  <c r="Z41" i="20"/>
  <c r="U21" i="20"/>
  <c r="Z23" i="20"/>
  <c r="W21" i="20"/>
  <c r="U35" i="21"/>
  <c r="Z39" i="21"/>
  <c r="W7" i="21"/>
  <c r="AA7" i="21" s="1"/>
  <c r="AA21" i="21"/>
  <c r="Z7" i="21"/>
  <c r="W49" i="21"/>
  <c r="AA49" i="21" s="1"/>
  <c r="W35" i="21"/>
  <c r="W49" i="20"/>
  <c r="AA49" i="20" s="1"/>
  <c r="W7" i="20"/>
  <c r="AA7" i="20" s="1"/>
  <c r="W13" i="21"/>
  <c r="V13" i="21"/>
  <c r="U13" i="21"/>
  <c r="AA13" i="21" s="1"/>
  <c r="W11" i="21"/>
  <c r="V11" i="21"/>
  <c r="U11" i="21"/>
  <c r="W9" i="21"/>
  <c r="V9" i="21"/>
  <c r="U9" i="21"/>
  <c r="W23" i="21"/>
  <c r="V23" i="21"/>
  <c r="U23" i="21"/>
  <c r="W55" i="21"/>
  <c r="V55" i="21"/>
  <c r="U55" i="21"/>
  <c r="W53" i="21"/>
  <c r="V53" i="21"/>
  <c r="U53" i="21"/>
  <c r="W51" i="21"/>
  <c r="V51" i="21"/>
  <c r="U51" i="21"/>
  <c r="AA51" i="21" s="1"/>
  <c r="AF52" i="21" s="1"/>
  <c r="W41" i="21"/>
  <c r="V41" i="21"/>
  <c r="U41" i="21"/>
  <c r="W39" i="21"/>
  <c r="V39" i="21"/>
  <c r="U39" i="21"/>
  <c r="W37" i="21"/>
  <c r="V37" i="21"/>
  <c r="U37" i="21"/>
  <c r="W27" i="21"/>
  <c r="V27" i="21"/>
  <c r="U27" i="21"/>
  <c r="W25" i="21"/>
  <c r="V25" i="21"/>
  <c r="U25" i="21"/>
  <c r="W55" i="20"/>
  <c r="V55" i="20"/>
  <c r="U55" i="20"/>
  <c r="W53" i="20"/>
  <c r="V53" i="20"/>
  <c r="U53" i="20"/>
  <c r="W51" i="20"/>
  <c r="V51" i="20"/>
  <c r="U51" i="20"/>
  <c r="W41" i="20"/>
  <c r="V41" i="20"/>
  <c r="U41" i="20"/>
  <c r="AA41" i="20" s="1"/>
  <c r="W39" i="20"/>
  <c r="V39" i="20"/>
  <c r="U39" i="20"/>
  <c r="W37" i="20"/>
  <c r="V37" i="20"/>
  <c r="U37" i="20"/>
  <c r="W27" i="20"/>
  <c r="V27" i="20"/>
  <c r="U27" i="20"/>
  <c r="W25" i="20"/>
  <c r="V25" i="20"/>
  <c r="U25" i="20"/>
  <c r="AA25" i="20" s="1"/>
  <c r="AF26" i="20" s="1"/>
  <c r="W23" i="20"/>
  <c r="V23" i="20"/>
  <c r="U23" i="20"/>
  <c r="W13" i="20"/>
  <c r="V13" i="20"/>
  <c r="U13" i="20"/>
  <c r="W11" i="20"/>
  <c r="V11" i="20"/>
  <c r="U11" i="20"/>
  <c r="AA11" i="20" s="1"/>
  <c r="AF12" i="20" s="1"/>
  <c r="W9" i="20"/>
  <c r="V9" i="20"/>
  <c r="U9" i="20"/>
  <c r="Z49" i="21"/>
  <c r="Z35" i="21"/>
  <c r="Z21" i="21"/>
  <c r="AF22" i="21" s="1"/>
  <c r="Z9" i="21"/>
  <c r="Z49" i="20"/>
  <c r="Z35" i="20"/>
  <c r="Z21" i="20"/>
  <c r="Z7" i="20"/>
  <c r="AA39" i="21" l="1"/>
  <c r="AF40" i="21" s="1"/>
  <c r="AA21" i="20"/>
  <c r="AA11" i="21"/>
  <c r="AF12" i="21" s="1"/>
  <c r="AF8" i="21"/>
  <c r="AF14" i="21"/>
  <c r="AA9" i="20"/>
  <c r="AF10" i="20" s="1"/>
  <c r="AA53" i="21"/>
  <c r="AF54" i="21" s="1"/>
  <c r="AA37" i="21"/>
  <c r="AF38" i="21" s="1"/>
  <c r="AA35" i="21"/>
  <c r="AF36" i="21" s="1"/>
  <c r="AA27" i="21"/>
  <c r="AF28" i="21" s="1"/>
  <c r="AA51" i="20"/>
  <c r="AF52" i="20" s="1"/>
  <c r="AF42" i="20"/>
  <c r="AF36" i="20"/>
  <c r="AA27" i="20"/>
  <c r="AF28" i="20" s="1"/>
  <c r="AF22" i="20"/>
  <c r="AA13" i="20"/>
  <c r="AF14" i="20" s="1"/>
  <c r="AA37" i="20"/>
  <c r="AF38" i="20" s="1"/>
  <c r="AE36" i="20" s="1"/>
  <c r="AA53" i="20"/>
  <c r="AF54" i="20" s="1"/>
  <c r="AA25" i="21"/>
  <c r="AF26" i="21" s="1"/>
  <c r="AE28" i="21" s="1"/>
  <c r="AA41" i="21"/>
  <c r="AF42" i="21" s="1"/>
  <c r="AA23" i="21"/>
  <c r="AF24" i="21" s="1"/>
  <c r="AE22" i="21" s="1"/>
  <c r="AA9" i="21"/>
  <c r="AF10" i="21" s="1"/>
  <c r="AA23" i="20"/>
  <c r="AF24" i="20" s="1"/>
  <c r="AE24" i="20" s="1"/>
  <c r="AA39" i="20"/>
  <c r="AF40" i="20" s="1"/>
  <c r="AE40" i="20" s="1"/>
  <c r="AA55" i="20"/>
  <c r="AF56" i="20" s="1"/>
  <c r="AE56" i="20" s="1"/>
  <c r="AF50" i="21"/>
  <c r="AE52" i="21" s="1"/>
  <c r="AF50" i="20"/>
  <c r="AF8" i="20"/>
  <c r="AE14" i="20" s="1"/>
  <c r="AA55" i="21"/>
  <c r="AF56" i="21" s="1"/>
  <c r="AE56" i="21" s="1"/>
  <c r="AE12" i="20"/>
  <c r="AE28" i="20"/>
  <c r="AE42" i="20"/>
  <c r="AE52" i="20"/>
  <c r="AE54" i="20"/>
  <c r="AE12" i="21"/>
  <c r="AE14" i="21"/>
  <c r="AE8" i="21" l="1"/>
  <c r="AE8" i="20"/>
  <c r="AG8" i="20" s="1"/>
  <c r="AE10" i="20"/>
  <c r="AG10" i="20" s="1"/>
  <c r="AE50" i="21"/>
  <c r="AG50" i="21" s="1"/>
  <c r="AE54" i="21"/>
  <c r="AB53" i="21" s="1"/>
  <c r="AE36" i="21"/>
  <c r="AB35" i="21" s="1"/>
  <c r="AE40" i="21"/>
  <c r="AG40" i="21" s="1"/>
  <c r="AE38" i="20"/>
  <c r="AB37" i="20" s="1"/>
  <c r="AG22" i="21"/>
  <c r="AB21" i="21"/>
  <c r="AG36" i="20"/>
  <c r="AB35" i="20"/>
  <c r="AE26" i="20"/>
  <c r="AE24" i="21"/>
  <c r="AG24" i="21" s="1"/>
  <c r="AE42" i="21"/>
  <c r="AG42" i="21" s="1"/>
  <c r="AE26" i="21"/>
  <c r="AB25" i="21" s="1"/>
  <c r="AE10" i="21"/>
  <c r="AB9" i="21" s="1"/>
  <c r="AE50" i="20"/>
  <c r="AB7" i="20"/>
  <c r="AE22" i="20"/>
  <c r="AE38" i="21"/>
  <c r="AG38" i="21" s="1"/>
  <c r="AD33" i="21" s="1"/>
  <c r="P31" i="21" s="1"/>
  <c r="AB49" i="21"/>
  <c r="AD32" i="20"/>
  <c r="K31" i="20" s="1"/>
  <c r="AG8" i="21"/>
  <c r="AB7" i="21"/>
  <c r="AG56" i="21"/>
  <c r="AB55" i="21"/>
  <c r="AG54" i="21"/>
  <c r="AG52" i="21"/>
  <c r="AD47" i="21" s="1"/>
  <c r="P45" i="21" s="1"/>
  <c r="AB51" i="21"/>
  <c r="AB41" i="21"/>
  <c r="AG28" i="21"/>
  <c r="AB27" i="21"/>
  <c r="AG26" i="21"/>
  <c r="AG14" i="21"/>
  <c r="AB13" i="21"/>
  <c r="AG12" i="21"/>
  <c r="AB11" i="21"/>
  <c r="AG56" i="20"/>
  <c r="AB55" i="20"/>
  <c r="AG54" i="20"/>
  <c r="AB53" i="20"/>
  <c r="AG52" i="20"/>
  <c r="AB51" i="20"/>
  <c r="AG42" i="20"/>
  <c r="AB41" i="20"/>
  <c r="AG40" i="20"/>
  <c r="AB39" i="20"/>
  <c r="AG38" i="20"/>
  <c r="AG28" i="20"/>
  <c r="AB27" i="20"/>
  <c r="AG26" i="20"/>
  <c r="AB25" i="20"/>
  <c r="AG24" i="20"/>
  <c r="AB23" i="20"/>
  <c r="AG14" i="20"/>
  <c r="AB13" i="20"/>
  <c r="AG12" i="20"/>
  <c r="AB11" i="20"/>
  <c r="AB9" i="20" l="1"/>
  <c r="AB39" i="21"/>
  <c r="AG36" i="21"/>
  <c r="AB37" i="21"/>
  <c r="AB23" i="21"/>
  <c r="AD5" i="20"/>
  <c r="P3" i="20" s="1"/>
  <c r="U6" i="12" s="1"/>
  <c r="C7" i="14" s="1"/>
  <c r="AD19" i="20"/>
  <c r="P17" i="20" s="1"/>
  <c r="U12" i="12" s="1"/>
  <c r="E7" i="14" s="1"/>
  <c r="AB49" i="20"/>
  <c r="AG50" i="20"/>
  <c r="AD47" i="20" s="1"/>
  <c r="P45" i="20" s="1"/>
  <c r="AD33" i="20"/>
  <c r="P31" i="20" s="1"/>
  <c r="U18" i="12" s="1"/>
  <c r="C15" i="14" s="1"/>
  <c r="AG10" i="21"/>
  <c r="AB21" i="20"/>
  <c r="AG22" i="20"/>
  <c r="AD46" i="21"/>
  <c r="K45" i="21" s="1"/>
  <c r="B13" i="18" s="1"/>
  <c r="L48" i="18" s="1"/>
  <c r="AD32" i="21"/>
  <c r="K31" i="21" s="1"/>
  <c r="F42" i="12" s="1"/>
  <c r="C32" i="14" s="1"/>
  <c r="AD18" i="21"/>
  <c r="K17" i="21" s="1"/>
  <c r="F36" i="12" s="1"/>
  <c r="E24" i="14" s="1"/>
  <c r="AD46" i="20"/>
  <c r="K45" i="20" s="1"/>
  <c r="F24" i="12" s="1"/>
  <c r="E16" i="14" s="1"/>
  <c r="AD18" i="20"/>
  <c r="K17" i="20" s="1"/>
  <c r="F12" i="12" s="1"/>
  <c r="E8" i="14" s="1"/>
  <c r="B13" i="19"/>
  <c r="F21" i="19" s="1"/>
  <c r="F25" i="19" s="1"/>
  <c r="U48" i="12"/>
  <c r="E31" i="14" s="1"/>
  <c r="B12" i="19"/>
  <c r="L42" i="19" s="1"/>
  <c r="U42" i="12"/>
  <c r="C31" i="14" s="1"/>
  <c r="AD19" i="21"/>
  <c r="P17" i="21" s="1"/>
  <c r="B11" i="19" s="1"/>
  <c r="AD5" i="21"/>
  <c r="P3" i="21" s="1"/>
  <c r="AD4" i="21"/>
  <c r="K3" i="21" s="1"/>
  <c r="B8" i="18"/>
  <c r="L18" i="18" s="1"/>
  <c r="F18" i="12"/>
  <c r="C16" i="14" s="1"/>
  <c r="AD4" i="20"/>
  <c r="K3" i="20" s="1"/>
  <c r="O50" i="19"/>
  <c r="P47" i="19"/>
  <c r="K47" i="19"/>
  <c r="O46" i="19"/>
  <c r="O42" i="19"/>
  <c r="R41" i="19"/>
  <c r="I41" i="19"/>
  <c r="P40" i="19"/>
  <c r="K40" i="19"/>
  <c r="Q38" i="19"/>
  <c r="O38" i="19"/>
  <c r="J38" i="19"/>
  <c r="O34" i="19"/>
  <c r="P33" i="19"/>
  <c r="K33" i="19"/>
  <c r="O30" i="19"/>
  <c r="R28" i="19"/>
  <c r="P28" i="19"/>
  <c r="K28" i="19"/>
  <c r="I28" i="19"/>
  <c r="O26" i="19"/>
  <c r="P23" i="19"/>
  <c r="K23" i="19"/>
  <c r="O22" i="19"/>
  <c r="Q18" i="19"/>
  <c r="O18" i="19"/>
  <c r="J18" i="19"/>
  <c r="P16" i="19"/>
  <c r="K16" i="19"/>
  <c r="R15" i="19"/>
  <c r="I15" i="19"/>
  <c r="O14" i="19"/>
  <c r="O10" i="19"/>
  <c r="P9" i="19"/>
  <c r="K9" i="19"/>
  <c r="O6" i="19"/>
  <c r="O50" i="18"/>
  <c r="P47" i="18"/>
  <c r="K47" i="18"/>
  <c r="O46" i="18"/>
  <c r="O42" i="18"/>
  <c r="R41" i="18"/>
  <c r="I41" i="18"/>
  <c r="P40" i="18"/>
  <c r="K40" i="18"/>
  <c r="Q38" i="18"/>
  <c r="O38" i="18"/>
  <c r="J38" i="18"/>
  <c r="O34" i="18"/>
  <c r="P33" i="18"/>
  <c r="K33" i="18"/>
  <c r="O30" i="18"/>
  <c r="R28" i="18"/>
  <c r="P28" i="18"/>
  <c r="K28" i="18"/>
  <c r="I28" i="18"/>
  <c r="O26" i="18"/>
  <c r="P23" i="18"/>
  <c r="K23" i="18"/>
  <c r="O22" i="18"/>
  <c r="Q18" i="18"/>
  <c r="O18" i="18"/>
  <c r="J18" i="18"/>
  <c r="P16" i="18"/>
  <c r="K16" i="18"/>
  <c r="R15" i="18"/>
  <c r="I15" i="18"/>
  <c r="O14" i="18"/>
  <c r="O10" i="18"/>
  <c r="P9" i="18"/>
  <c r="K9" i="18"/>
  <c r="O6" i="18"/>
  <c r="B6" i="19" l="1"/>
  <c r="L6" i="19" s="1"/>
  <c r="B7" i="18"/>
  <c r="F15" i="18" s="1"/>
  <c r="B27" i="18" s="1"/>
  <c r="B35" i="18" s="1"/>
  <c r="B11" i="18"/>
  <c r="B9" i="18"/>
  <c r="L24" i="18" s="1"/>
  <c r="B9" i="19"/>
  <c r="L24" i="19" s="1"/>
  <c r="U24" i="12"/>
  <c r="B7" i="19"/>
  <c r="B8" i="19"/>
  <c r="B17" i="18"/>
  <c r="F27" i="18" s="1"/>
  <c r="B37" i="18" s="1"/>
  <c r="L48" i="19"/>
  <c r="F48" i="12"/>
  <c r="F21" i="18"/>
  <c r="F25" i="18" s="1"/>
  <c r="B12" i="18"/>
  <c r="B21" i="18" s="1"/>
  <c r="F29" i="18" s="1"/>
  <c r="F31" i="18"/>
  <c r="B21" i="19"/>
  <c r="F29" i="19" s="1"/>
  <c r="U36" i="12"/>
  <c r="E23" i="14" s="1"/>
  <c r="G24" i="14" s="1"/>
  <c r="L36" i="19"/>
  <c r="F19" i="19"/>
  <c r="B29" i="19" s="1"/>
  <c r="F33" i="18"/>
  <c r="F35" i="19"/>
  <c r="F23" i="19"/>
  <c r="B33" i="19" s="1"/>
  <c r="B31" i="19"/>
  <c r="B35" i="19"/>
  <c r="B10" i="19"/>
  <c r="T22" i="19" s="1"/>
  <c r="U30" i="12"/>
  <c r="B10" i="18"/>
  <c r="F30" i="12"/>
  <c r="F6" i="12"/>
  <c r="B6" i="18"/>
  <c r="T22" i="18" s="1"/>
  <c r="J32" i="10"/>
  <c r="A9" i="10"/>
  <c r="A11" i="10"/>
  <c r="A13" i="10"/>
  <c r="A15" i="10"/>
  <c r="J19" i="10"/>
  <c r="J45" i="10" s="1"/>
  <c r="A22" i="10"/>
  <c r="A24" i="10"/>
  <c r="A26" i="10"/>
  <c r="A28" i="10"/>
  <c r="A35" i="10"/>
  <c r="A37" i="10"/>
  <c r="A39" i="10"/>
  <c r="A41" i="10"/>
  <c r="A48" i="10"/>
  <c r="A50" i="10"/>
  <c r="A52" i="10"/>
  <c r="A54" i="10"/>
  <c r="A9" i="11"/>
  <c r="A11" i="11"/>
  <c r="A13" i="11"/>
  <c r="A15" i="11"/>
  <c r="J19" i="11"/>
  <c r="J32" i="11" s="1"/>
  <c r="J45" i="11" s="1"/>
  <c r="A22" i="11"/>
  <c r="A24" i="11"/>
  <c r="A26" i="11"/>
  <c r="A28" i="11"/>
  <c r="A35" i="11"/>
  <c r="A37" i="11"/>
  <c r="A39" i="11"/>
  <c r="A41" i="11"/>
  <c r="A48" i="11"/>
  <c r="A50" i="11"/>
  <c r="A52" i="11"/>
  <c r="A54" i="11"/>
  <c r="G8" i="14"/>
  <c r="G7" i="14"/>
  <c r="F9" i="14"/>
  <c r="G9" i="14"/>
  <c r="F10" i="14"/>
  <c r="G10" i="14"/>
  <c r="F11" i="14"/>
  <c r="G11" i="14"/>
  <c r="F12" i="14"/>
  <c r="G12" i="14"/>
  <c r="F16" i="14"/>
  <c r="F15" i="14"/>
  <c r="F17" i="14"/>
  <c r="G17" i="14"/>
  <c r="F18" i="14"/>
  <c r="G18" i="14"/>
  <c r="F19" i="14"/>
  <c r="G19" i="14"/>
  <c r="F20" i="14"/>
  <c r="G20" i="14"/>
  <c r="G23" i="14"/>
  <c r="F25" i="14"/>
  <c r="G25" i="14"/>
  <c r="F26" i="14"/>
  <c r="G26" i="14"/>
  <c r="F27" i="14"/>
  <c r="G27" i="14"/>
  <c r="F28" i="14"/>
  <c r="G28" i="14"/>
  <c r="F32" i="14"/>
  <c r="F31" i="14"/>
  <c r="F33" i="14"/>
  <c r="G33" i="14"/>
  <c r="F34" i="14"/>
  <c r="G34" i="14"/>
  <c r="F35" i="14"/>
  <c r="G35" i="14"/>
  <c r="F36" i="14"/>
  <c r="G36" i="14"/>
  <c r="C7" i="9"/>
  <c r="C15" i="9" s="1"/>
  <c r="F17" i="9" s="1"/>
  <c r="E7" i="9"/>
  <c r="C25" i="9" s="1"/>
  <c r="F27" i="9" s="1"/>
  <c r="C8" i="9"/>
  <c r="C12" i="9" s="1"/>
  <c r="F14" i="9" s="1"/>
  <c r="E8" i="9"/>
  <c r="C26" i="9" s="1"/>
  <c r="F28" i="9" s="1"/>
  <c r="C9" i="9"/>
  <c r="F11" i="9" s="1"/>
  <c r="E9" i="9"/>
  <c r="G11" i="9" s="1"/>
  <c r="C10" i="9"/>
  <c r="C14" i="9" s="1"/>
  <c r="F16" i="9" s="1"/>
  <c r="E10" i="9"/>
  <c r="C28" i="9" s="1"/>
  <c r="F30" i="9" s="1"/>
  <c r="C21" i="9"/>
  <c r="E11" i="9" s="1"/>
  <c r="G13" i="9" s="1"/>
  <c r="E21" i="9"/>
  <c r="E15" i="9" s="1"/>
  <c r="G17" i="9" s="1"/>
  <c r="C22" i="9"/>
  <c r="E12" i="9" s="1"/>
  <c r="G14" i="9" s="1"/>
  <c r="E22" i="9"/>
  <c r="E16" i="9" s="1"/>
  <c r="G18" i="9" s="1"/>
  <c r="C23" i="9"/>
  <c r="E13" i="9" s="1"/>
  <c r="G15" i="9" s="1"/>
  <c r="E23" i="9"/>
  <c r="E17" i="9" s="1"/>
  <c r="G7" i="9" s="1"/>
  <c r="C24" i="9"/>
  <c r="E14" i="9" s="1"/>
  <c r="G16" i="9" s="1"/>
  <c r="E24" i="9"/>
  <c r="E18" i="9" s="1"/>
  <c r="G8" i="9" s="1"/>
  <c r="C35" i="9"/>
  <c r="C43" i="9" s="1"/>
  <c r="F45" i="9" s="1"/>
  <c r="E35" i="9"/>
  <c r="G37" i="9" s="1"/>
  <c r="C36" i="9"/>
  <c r="C40" i="9" s="1"/>
  <c r="F42" i="9" s="1"/>
  <c r="E36" i="9"/>
  <c r="G38" i="9" s="1"/>
  <c r="C37" i="9"/>
  <c r="F39" i="9" s="1"/>
  <c r="E37" i="9"/>
  <c r="G39" i="9" s="1"/>
  <c r="C38" i="9"/>
  <c r="C42" i="9" s="1"/>
  <c r="F44" i="9" s="1"/>
  <c r="E38" i="9"/>
  <c r="G40" i="9" s="1"/>
  <c r="C49" i="9"/>
  <c r="E39" i="9" s="1"/>
  <c r="G41" i="9" s="1"/>
  <c r="E49" i="9"/>
  <c r="E43" i="9" s="1"/>
  <c r="G45" i="9" s="1"/>
  <c r="C50" i="9"/>
  <c r="E40" i="9" s="1"/>
  <c r="G42" i="9" s="1"/>
  <c r="E50" i="9"/>
  <c r="E44" i="9" s="1"/>
  <c r="G46" i="9" s="1"/>
  <c r="C51" i="9"/>
  <c r="E41" i="9" s="1"/>
  <c r="G43" i="9" s="1"/>
  <c r="E51" i="9"/>
  <c r="E45" i="9" s="1"/>
  <c r="G35" i="9" s="1"/>
  <c r="C52" i="9"/>
  <c r="E42" i="9" s="1"/>
  <c r="G44" i="9" s="1"/>
  <c r="E52" i="9"/>
  <c r="E46" i="9" s="1"/>
  <c r="G36" i="9" s="1"/>
  <c r="F8" i="14" l="1"/>
  <c r="C8" i="14"/>
  <c r="F7" i="14" s="1"/>
  <c r="C24" i="14"/>
  <c r="F23" i="14" s="1"/>
  <c r="G32" i="14"/>
  <c r="E32" i="14"/>
  <c r="G31" i="14" s="1"/>
  <c r="G15" i="14"/>
  <c r="E15" i="14"/>
  <c r="G16" i="14" s="1"/>
  <c r="C23" i="14"/>
  <c r="F24" i="14" s="1"/>
  <c r="F24" i="9"/>
  <c r="B15" i="19"/>
  <c r="B27" i="19" s="1"/>
  <c r="G9" i="9"/>
  <c r="C11" i="9"/>
  <c r="F13" i="9" s="1"/>
  <c r="F9" i="9"/>
  <c r="L12" i="18"/>
  <c r="F17" i="18"/>
  <c r="F23" i="18" s="1"/>
  <c r="L42" i="18"/>
  <c r="L36" i="18"/>
  <c r="F19" i="18"/>
  <c r="B25" i="18" s="1"/>
  <c r="F17" i="19"/>
  <c r="F27" i="19" s="1"/>
  <c r="B37" i="19" s="1"/>
  <c r="G10" i="9"/>
  <c r="F52" i="9"/>
  <c r="F38" i="9"/>
  <c r="F10" i="9"/>
  <c r="B17" i="19"/>
  <c r="L18" i="19"/>
  <c r="L12" i="19"/>
  <c r="F15" i="19"/>
  <c r="B23" i="19" s="1"/>
  <c r="C27" i="9"/>
  <c r="F29" i="9" s="1"/>
  <c r="C60" i="9"/>
  <c r="F50" i="9" s="1"/>
  <c r="C18" i="9"/>
  <c r="F8" i="9" s="1"/>
  <c r="C53" i="9"/>
  <c r="F55" i="9" s="1"/>
  <c r="E56" i="9"/>
  <c r="G58" i="9" s="1"/>
  <c r="G54" i="9"/>
  <c r="C31" i="9"/>
  <c r="F21" i="9" s="1"/>
  <c r="F12" i="9"/>
  <c r="F40" i="9"/>
  <c r="F26" i="9"/>
  <c r="C39" i="9"/>
  <c r="F41" i="9" s="1"/>
  <c r="C57" i="9"/>
  <c r="F59" i="9" s="1"/>
  <c r="E53" i="9"/>
  <c r="G55" i="9" s="1"/>
  <c r="G25" i="9"/>
  <c r="E27" i="9"/>
  <c r="G29" i="9" s="1"/>
  <c r="C29" i="9"/>
  <c r="F31" i="9" s="1"/>
  <c r="G23" i="9"/>
  <c r="C58" i="9"/>
  <c r="F60" i="9" s="1"/>
  <c r="C54" i="9"/>
  <c r="F56" i="9" s="1"/>
  <c r="G51" i="9"/>
  <c r="G26" i="9"/>
  <c r="G12" i="9"/>
  <c r="F54" i="9"/>
  <c r="C56" i="9"/>
  <c r="F58" i="9" s="1"/>
  <c r="E55" i="9"/>
  <c r="G57" i="9" s="1"/>
  <c r="G53" i="9"/>
  <c r="C55" i="9"/>
  <c r="F57" i="9" s="1"/>
  <c r="C59" i="9"/>
  <c r="F49" i="9" s="1"/>
  <c r="F37" i="19"/>
  <c r="C41" i="9"/>
  <c r="F43" i="9" s="1"/>
  <c r="E54" i="9"/>
  <c r="G56" i="9" s="1"/>
  <c r="F51" i="9"/>
  <c r="F37" i="9"/>
  <c r="F25" i="9"/>
  <c r="C13" i="9"/>
  <c r="F15" i="9" s="1"/>
  <c r="C17" i="9"/>
  <c r="F7" i="9" s="1"/>
  <c r="G24" i="9"/>
  <c r="E26" i="9"/>
  <c r="G28" i="9" s="1"/>
  <c r="C30" i="9"/>
  <c r="F32" i="9" s="1"/>
  <c r="F23" i="9"/>
  <c r="L30" i="18"/>
  <c r="B19" i="18"/>
  <c r="B29" i="18" s="1"/>
  <c r="L30" i="19"/>
  <c r="B19" i="19"/>
  <c r="B25" i="19" s="1"/>
  <c r="B15" i="18"/>
  <c r="B23" i="18" s="1"/>
  <c r="L6" i="18"/>
  <c r="C46" i="9"/>
  <c r="F36" i="9" s="1"/>
  <c r="E28" i="9"/>
  <c r="G30" i="9" s="1"/>
  <c r="F53" i="9"/>
  <c r="C45" i="9"/>
  <c r="F35" i="9" s="1"/>
  <c r="G52" i="9"/>
  <c r="C44" i="9"/>
  <c r="F46" i="9" s="1"/>
  <c r="C32" i="9"/>
  <c r="F22" i="9" s="1"/>
  <c r="C16" i="9"/>
  <c r="F18" i="9" s="1"/>
  <c r="E25" i="9"/>
  <c r="G27" i="9" s="1"/>
  <c r="E60" i="9"/>
  <c r="G50" i="9" s="1"/>
  <c r="E59" i="9"/>
  <c r="G49" i="9" s="1"/>
  <c r="E58" i="9"/>
  <c r="G60" i="9" s="1"/>
  <c r="E57" i="9"/>
  <c r="G59" i="9" s="1"/>
  <c r="E32" i="9"/>
  <c r="G22" i="9" s="1"/>
  <c r="E31" i="9"/>
  <c r="G21" i="9" s="1"/>
  <c r="E30" i="9"/>
  <c r="G32" i="9" s="1"/>
  <c r="E29" i="9"/>
  <c r="G31" i="9" s="1"/>
  <c r="F33" i="19" l="1"/>
  <c r="F31" i="19"/>
  <c r="F35" i="18"/>
  <c r="F37" i="18"/>
  <c r="B33" i="18"/>
  <c r="B31" i="18"/>
</calcChain>
</file>

<file path=xl/sharedStrings.xml><?xml version="1.0" encoding="utf-8"?>
<sst xmlns="http://schemas.openxmlformats.org/spreadsheetml/2006/main" count="837" uniqueCount="270">
  <si>
    <t>①</t>
    <phoneticPr fontId="2"/>
  </si>
  <si>
    <t>④</t>
    <phoneticPr fontId="2"/>
  </si>
  <si>
    <t>対戦相手</t>
    <rPh sb="0" eb="2">
      <t>タイセン</t>
    </rPh>
    <rPh sb="2" eb="4">
      <t>アイテ</t>
    </rPh>
    <phoneticPr fontId="2"/>
  </si>
  <si>
    <t>審判割当</t>
    <rPh sb="0" eb="2">
      <t>シンパン</t>
    </rPh>
    <rPh sb="2" eb="4">
      <t>ワリア</t>
    </rPh>
    <phoneticPr fontId="2"/>
  </si>
  <si>
    <t>１試合目</t>
    <rPh sb="1" eb="3">
      <t>シアイ</t>
    </rPh>
    <rPh sb="3" eb="4">
      <t>メ</t>
    </rPh>
    <phoneticPr fontId="2"/>
  </si>
  <si>
    <t>２試合目</t>
    <rPh sb="1" eb="3">
      <t>シアイ</t>
    </rPh>
    <rPh sb="3" eb="4">
      <t>メ</t>
    </rPh>
    <phoneticPr fontId="2"/>
  </si>
  <si>
    <t>３試合目</t>
    <rPh sb="1" eb="3">
      <t>シアイ</t>
    </rPh>
    <rPh sb="3" eb="4">
      <t>メ</t>
    </rPh>
    <phoneticPr fontId="2"/>
  </si>
  <si>
    <t>４試合目</t>
    <rPh sb="1" eb="3">
      <t>シアイ</t>
    </rPh>
    <rPh sb="3" eb="4">
      <t>メ</t>
    </rPh>
    <phoneticPr fontId="2"/>
  </si>
  <si>
    <t>５試合目</t>
    <rPh sb="1" eb="3">
      <t>シアイ</t>
    </rPh>
    <rPh sb="3" eb="4">
      <t>メ</t>
    </rPh>
    <phoneticPr fontId="2"/>
  </si>
  <si>
    <t>６試合目</t>
    <rPh sb="1" eb="3">
      <t>シアイ</t>
    </rPh>
    <rPh sb="3" eb="4">
      <t>メ</t>
    </rPh>
    <phoneticPr fontId="2"/>
  </si>
  <si>
    <t>7試合目</t>
    <rPh sb="1" eb="3">
      <t>シアイ</t>
    </rPh>
    <rPh sb="3" eb="4">
      <t>メ</t>
    </rPh>
    <phoneticPr fontId="2"/>
  </si>
  <si>
    <t>8試合目</t>
    <rPh sb="1" eb="3">
      <t>シアイ</t>
    </rPh>
    <rPh sb="3" eb="4">
      <t>メ</t>
    </rPh>
    <phoneticPr fontId="2"/>
  </si>
  <si>
    <t>9試合目</t>
    <rPh sb="1" eb="3">
      <t>シアイ</t>
    </rPh>
    <rPh sb="3" eb="4">
      <t>メ</t>
    </rPh>
    <phoneticPr fontId="2"/>
  </si>
  <si>
    <t>10試合目</t>
    <rPh sb="2" eb="4">
      <t>シアイ</t>
    </rPh>
    <rPh sb="4" eb="5">
      <t>メ</t>
    </rPh>
    <phoneticPr fontId="2"/>
  </si>
  <si>
    <t>11試合目</t>
    <rPh sb="2" eb="4">
      <t>シアイ</t>
    </rPh>
    <rPh sb="4" eb="5">
      <t>メ</t>
    </rPh>
    <phoneticPr fontId="2"/>
  </si>
  <si>
    <t>12試合目</t>
    <rPh sb="2" eb="4">
      <t>シアイ</t>
    </rPh>
    <rPh sb="4" eb="5">
      <t>メ</t>
    </rPh>
    <phoneticPr fontId="2"/>
  </si>
  <si>
    <t>神栖多目的Ａ．Ｂコート</t>
    <rPh sb="0" eb="2">
      <t>カミス</t>
    </rPh>
    <rPh sb="2" eb="5">
      <t>タモクテキ</t>
    </rPh>
    <phoneticPr fontId="2"/>
  </si>
  <si>
    <t>勝ち</t>
    <rPh sb="0" eb="1">
      <t>カ</t>
    </rPh>
    <phoneticPr fontId="2"/>
  </si>
  <si>
    <t>負け</t>
    <rPh sb="0" eb="1">
      <t>マ</t>
    </rPh>
    <phoneticPr fontId="2"/>
  </si>
  <si>
    <t>分け</t>
    <rPh sb="0" eb="1">
      <t>ワ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</si>
  <si>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</si>
  <si>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</si>
  <si>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得失差</t>
    <rPh sb="0" eb="2">
      <t>トクシツ</t>
    </rPh>
    <rPh sb="2" eb="3">
      <t>サ</t>
    </rPh>
    <phoneticPr fontId="2"/>
  </si>
  <si>
    <t>勝点</t>
    <rPh sb="0" eb="1">
      <t>カ</t>
    </rPh>
    <rPh sb="1" eb="2">
      <t>テン</t>
    </rPh>
    <phoneticPr fontId="2"/>
  </si>
  <si>
    <t>順位</t>
    <rPh sb="0" eb="2">
      <t>ジュンイ</t>
    </rPh>
    <phoneticPr fontId="2"/>
  </si>
  <si>
    <t>神栖多目的Ｃ．Ｄコート</t>
    <rPh sb="0" eb="2">
      <t>カミス</t>
    </rPh>
    <rPh sb="2" eb="5">
      <t>タモクテキ</t>
    </rPh>
    <phoneticPr fontId="2"/>
  </si>
  <si>
    <t>＜Ｈブロック＞</t>
    <phoneticPr fontId="2"/>
  </si>
  <si>
    <t>＜Ａブロック＞</t>
    <phoneticPr fontId="2"/>
  </si>
  <si>
    <t>＜Ｂブロック＞</t>
    <phoneticPr fontId="2"/>
  </si>
  <si>
    <t>＜Ｃブロック＞</t>
    <phoneticPr fontId="2"/>
  </si>
  <si>
    <t>＜Ｄブロック＞</t>
    <phoneticPr fontId="2"/>
  </si>
  <si>
    <t>＜Ｅブロック＞</t>
    <phoneticPr fontId="2"/>
  </si>
  <si>
    <t>＜Ｆブロック＞</t>
    <phoneticPr fontId="2"/>
  </si>
  <si>
    <t>＜Ｇブロック＞</t>
    <phoneticPr fontId="2"/>
  </si>
  <si>
    <t>決勝　トーナメント（１位パート）</t>
    <rPh sb="0" eb="2">
      <t>ケッショウ</t>
    </rPh>
    <rPh sb="11" eb="12">
      <t>イ</t>
    </rPh>
    <phoneticPr fontId="2"/>
  </si>
  <si>
    <t>順位　トーナメント（２位パート）</t>
    <rPh sb="0" eb="2">
      <t>ジュンイ</t>
    </rPh>
    <rPh sb="11" eb="12">
      <t>イ</t>
    </rPh>
    <phoneticPr fontId="2"/>
  </si>
  <si>
    <t>Ｃ－①</t>
    <phoneticPr fontId="2"/>
  </si>
  <si>
    <t>Ｄ－⑤</t>
    <phoneticPr fontId="2"/>
  </si>
  <si>
    <t>Ｂ－②</t>
    <phoneticPr fontId="2"/>
  </si>
  <si>
    <t>Ｄ－⑥</t>
    <phoneticPr fontId="2"/>
  </si>
  <si>
    <t>②</t>
    <phoneticPr fontId="2"/>
  </si>
  <si>
    <t>③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</si>
  <si>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</si>
  <si>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</si>
  <si>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</si>
  <si>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</si>
  <si>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</si>
  <si>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</si>
  <si>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</si>
  <si>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</si>
  <si>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</si>
  <si>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</si>
  <si>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Ａ①勝</t>
    <rPh sb="2" eb="3">
      <t>カチ</t>
    </rPh>
    <phoneticPr fontId="2"/>
  </si>
  <si>
    <t>Ｂ①勝</t>
    <rPh sb="2" eb="3">
      <t>カチ</t>
    </rPh>
    <phoneticPr fontId="2"/>
  </si>
  <si>
    <t>Ａ①負</t>
    <rPh sb="2" eb="3">
      <t>マ</t>
    </rPh>
    <phoneticPr fontId="2"/>
  </si>
  <si>
    <t>Ｂ①負</t>
    <rPh sb="2" eb="3">
      <t>マ</t>
    </rPh>
    <phoneticPr fontId="2"/>
  </si>
  <si>
    <t>Ｃ①負</t>
    <rPh sb="2" eb="3">
      <t>マ</t>
    </rPh>
    <phoneticPr fontId="2"/>
  </si>
  <si>
    <t>Ｄ①負</t>
    <rPh sb="2" eb="3">
      <t>マ</t>
    </rPh>
    <phoneticPr fontId="2"/>
  </si>
  <si>
    <t>Ｃ①勝</t>
    <rPh sb="2" eb="3">
      <t>カチ</t>
    </rPh>
    <phoneticPr fontId="2"/>
  </si>
  <si>
    <t>Ａ②勝</t>
    <rPh sb="2" eb="3">
      <t>カチ</t>
    </rPh>
    <phoneticPr fontId="2"/>
  </si>
  <si>
    <t>Ｂ②勝</t>
    <rPh sb="2" eb="3">
      <t>カチ</t>
    </rPh>
    <phoneticPr fontId="2"/>
  </si>
  <si>
    <t>Ａ②負</t>
    <rPh sb="2" eb="3">
      <t>マ</t>
    </rPh>
    <phoneticPr fontId="2"/>
  </si>
  <si>
    <t>Ｂ②負</t>
    <rPh sb="2" eb="3">
      <t>マ</t>
    </rPh>
    <phoneticPr fontId="2"/>
  </si>
  <si>
    <t>Ｃ②負</t>
    <rPh sb="2" eb="3">
      <t>マ</t>
    </rPh>
    <phoneticPr fontId="2"/>
  </si>
  <si>
    <t>Ｄ②負</t>
    <rPh sb="2" eb="3">
      <t>マ</t>
    </rPh>
    <phoneticPr fontId="2"/>
  </si>
  <si>
    <t>Ｃ②勝</t>
    <rPh sb="2" eb="3">
      <t>カチ</t>
    </rPh>
    <phoneticPr fontId="2"/>
  </si>
  <si>
    <t>Ｄ②勝</t>
    <rPh sb="2" eb="3">
      <t>カチ</t>
    </rPh>
    <phoneticPr fontId="2"/>
  </si>
  <si>
    <t>Ｄ①勝</t>
    <rPh sb="2" eb="3">
      <t>カチ</t>
    </rPh>
    <phoneticPr fontId="2"/>
  </si>
  <si>
    <t>Ａ③勝</t>
    <rPh sb="2" eb="3">
      <t>カチ</t>
    </rPh>
    <phoneticPr fontId="2"/>
  </si>
  <si>
    <t>Ａ④勝</t>
    <rPh sb="2" eb="3">
      <t>カチ</t>
    </rPh>
    <phoneticPr fontId="2"/>
  </si>
  <si>
    <t>Ｃ③負</t>
    <rPh sb="2" eb="3">
      <t>マ</t>
    </rPh>
    <phoneticPr fontId="2"/>
  </si>
  <si>
    <t>Ｃ④負</t>
    <rPh sb="2" eb="3">
      <t>マ</t>
    </rPh>
    <phoneticPr fontId="2"/>
  </si>
  <si>
    <t>Ｂ③勝</t>
    <rPh sb="2" eb="3">
      <t>カチ</t>
    </rPh>
    <phoneticPr fontId="2"/>
  </si>
  <si>
    <t>Ｂ④勝</t>
    <rPh sb="2" eb="3">
      <t>カチ</t>
    </rPh>
    <phoneticPr fontId="2"/>
  </si>
  <si>
    <t>Ｄ④負</t>
    <rPh sb="2" eb="3">
      <t>マ</t>
    </rPh>
    <phoneticPr fontId="2"/>
  </si>
  <si>
    <t>Ｃ－②</t>
    <phoneticPr fontId="2"/>
  </si>
  <si>
    <t>①</t>
    <phoneticPr fontId="2"/>
  </si>
  <si>
    <t>⑨</t>
    <phoneticPr fontId="2"/>
  </si>
  <si>
    <t>②</t>
    <phoneticPr fontId="2"/>
  </si>
  <si>
    <t>⑩</t>
    <phoneticPr fontId="2"/>
  </si>
  <si>
    <t>墓地駐車場</t>
    <rPh sb="0" eb="2">
      <t>ボチ</t>
    </rPh>
    <rPh sb="2" eb="5">
      <t>チュウシャジョウ</t>
    </rPh>
    <phoneticPr fontId="2"/>
  </si>
  <si>
    <t>本部</t>
    <rPh sb="0" eb="2">
      <t>ホンブ</t>
    </rPh>
    <phoneticPr fontId="2"/>
  </si>
  <si>
    <t>緑地帯</t>
    <rPh sb="0" eb="2">
      <t>リョクチ</t>
    </rPh>
    <rPh sb="2" eb="3">
      <t>タイ</t>
    </rPh>
    <phoneticPr fontId="2"/>
  </si>
  <si>
    <t>女子WC</t>
    <rPh sb="0" eb="2">
      <t>ジョシ</t>
    </rPh>
    <phoneticPr fontId="2"/>
  </si>
  <si>
    <t>男子WC</t>
    <rPh sb="0" eb="2">
      <t>ダンシ</t>
    </rPh>
    <phoneticPr fontId="2"/>
  </si>
  <si>
    <t>出入り口</t>
    <rPh sb="0" eb="2">
      <t>デイ</t>
    </rPh>
    <rPh sb="3" eb="4">
      <t>グチ</t>
    </rPh>
    <phoneticPr fontId="2"/>
  </si>
  <si>
    <t>多目的駐車場</t>
    <rPh sb="0" eb="3">
      <t>タモクテキ</t>
    </rPh>
    <rPh sb="3" eb="6">
      <t>チュウシャジョウ</t>
    </rPh>
    <phoneticPr fontId="2"/>
  </si>
  <si>
    <t>対</t>
    <rPh sb="0" eb="1">
      <t>タイ</t>
    </rPh>
    <phoneticPr fontId="2"/>
  </si>
  <si>
    <t>Ｄ③負</t>
    <rPh sb="2" eb="3">
      <t>マ</t>
    </rPh>
    <phoneticPr fontId="2"/>
  </si>
  <si>
    <t>１位パート</t>
    <rPh sb="1" eb="2">
      <t>イ</t>
    </rPh>
    <phoneticPr fontId="2"/>
  </si>
  <si>
    <t>チーム名</t>
    <phoneticPr fontId="2"/>
  </si>
  <si>
    <t>チーム名</t>
    <phoneticPr fontId="2"/>
  </si>
  <si>
    <t>試合時間【12分ハーフ】</t>
    <rPh sb="0" eb="2">
      <t>シアイ</t>
    </rPh>
    <rPh sb="2" eb="4">
      <t>ジカン</t>
    </rPh>
    <rPh sb="7" eb="8">
      <t>フン</t>
    </rPh>
    <phoneticPr fontId="2"/>
  </si>
  <si>
    <t>決勝トーナメント</t>
    <rPh sb="0" eb="2">
      <t>ケッショウ</t>
    </rPh>
    <phoneticPr fontId="2"/>
  </si>
  <si>
    <t>Ａコート</t>
    <phoneticPr fontId="2"/>
  </si>
  <si>
    <t>VS</t>
    <phoneticPr fontId="2"/>
  </si>
  <si>
    <t>VS</t>
    <phoneticPr fontId="2"/>
  </si>
  <si>
    <t>１回戦</t>
    <rPh sb="1" eb="3">
      <t>カイセン</t>
    </rPh>
    <phoneticPr fontId="2"/>
  </si>
  <si>
    <t>ＰＫ</t>
    <phoneticPr fontId="2"/>
  </si>
  <si>
    <t>Ｂコート</t>
    <phoneticPr fontId="2"/>
  </si>
  <si>
    <t>ＰＫ</t>
    <phoneticPr fontId="2"/>
  </si>
  <si>
    <t>Ｃコート</t>
    <phoneticPr fontId="2"/>
  </si>
  <si>
    <t>Ｄコート</t>
    <phoneticPr fontId="2"/>
  </si>
  <si>
    <t>Ａコート</t>
    <phoneticPr fontId="2"/>
  </si>
  <si>
    <t>準決勝</t>
    <rPh sb="0" eb="3">
      <t>ジュンケッショウ</t>
    </rPh>
    <phoneticPr fontId="2"/>
  </si>
  <si>
    <t>フレンドリー</t>
    <phoneticPr fontId="2"/>
  </si>
  <si>
    <t>決勝</t>
    <rPh sb="0" eb="2">
      <t>ケッショウ</t>
    </rPh>
    <phoneticPr fontId="2"/>
  </si>
  <si>
    <t>順位　トーナメント（２位パート）</t>
    <phoneticPr fontId="2"/>
  </si>
  <si>
    <t>２位パート</t>
    <rPh sb="1" eb="2">
      <t>イ</t>
    </rPh>
    <phoneticPr fontId="2"/>
  </si>
  <si>
    <t>Ｃコート</t>
    <phoneticPr fontId="2"/>
  </si>
  <si>
    <t>VS</t>
    <phoneticPr fontId="2"/>
  </si>
  <si>
    <t>フレンドリー</t>
    <phoneticPr fontId="2"/>
  </si>
  <si>
    <t>ＰＫ</t>
    <phoneticPr fontId="2"/>
  </si>
  <si>
    <t>Ａコート</t>
    <phoneticPr fontId="2"/>
  </si>
  <si>
    <t>Ｄコート</t>
    <phoneticPr fontId="2"/>
  </si>
  <si>
    <t>Ｂコート</t>
    <phoneticPr fontId="2"/>
  </si>
  <si>
    <t>【神栖市　多目的グランド】</t>
    <phoneticPr fontId="2"/>
  </si>
  <si>
    <t>Ａブロック</t>
    <phoneticPr fontId="2"/>
  </si>
  <si>
    <t>チーム名</t>
    <phoneticPr fontId="2"/>
  </si>
  <si>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</si>
  <si>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</si>
  <si>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ワ</t>
    </rPh>
    <phoneticPr fontId="49"/>
  </si>
  <si>
    <t>差</t>
    <rPh sb="0" eb="1">
      <t>サ</t>
    </rPh>
    <phoneticPr fontId="2"/>
  </si>
  <si>
    <t>勝点</t>
    <rPh sb="0" eb="1">
      <t>カ</t>
    </rPh>
    <rPh sb="1" eb="2">
      <t>テン</t>
    </rPh>
    <phoneticPr fontId="49"/>
  </si>
  <si>
    <t>試合</t>
    <rPh sb="0" eb="2">
      <t>シアイ</t>
    </rPh>
    <phoneticPr fontId="2"/>
  </si>
  <si>
    <t>チーム</t>
    <phoneticPr fontId="2"/>
  </si>
  <si>
    <t>①</t>
    <phoneticPr fontId="2"/>
  </si>
  <si>
    <t>VS</t>
    <phoneticPr fontId="2"/>
  </si>
  <si>
    <t>③</t>
    <phoneticPr fontId="2"/>
  </si>
  <si>
    <t>⑤</t>
    <phoneticPr fontId="2"/>
  </si>
  <si>
    <t>Ｂブロック</t>
    <phoneticPr fontId="2"/>
  </si>
  <si>
    <t>②</t>
    <phoneticPr fontId="2"/>
  </si>
  <si>
    <t>VS</t>
    <phoneticPr fontId="2"/>
  </si>
  <si>
    <t>③</t>
    <phoneticPr fontId="2"/>
  </si>
  <si>
    <t>VS</t>
    <phoneticPr fontId="2"/>
  </si>
  <si>
    <t>④</t>
    <phoneticPr fontId="2"/>
  </si>
  <si>
    <t>VS</t>
    <phoneticPr fontId="2"/>
  </si>
  <si>
    <t>⑤</t>
    <phoneticPr fontId="2"/>
  </si>
  <si>
    <t>⑥</t>
    <phoneticPr fontId="2"/>
  </si>
  <si>
    <t>VS</t>
    <phoneticPr fontId="2"/>
  </si>
  <si>
    <t>Ｃブロック</t>
    <phoneticPr fontId="2"/>
  </si>
  <si>
    <t>Ｄブロック</t>
    <phoneticPr fontId="2"/>
  </si>
  <si>
    <t>チーム</t>
    <phoneticPr fontId="2"/>
  </si>
  <si>
    <t>④</t>
    <phoneticPr fontId="2"/>
  </si>
  <si>
    <t>Ｅブロック</t>
    <phoneticPr fontId="2"/>
  </si>
  <si>
    <t>⑥</t>
    <phoneticPr fontId="2"/>
  </si>
  <si>
    <t>Ｆブロック</t>
    <phoneticPr fontId="2"/>
  </si>
  <si>
    <t>②</t>
    <phoneticPr fontId="2"/>
  </si>
  <si>
    <t>Ｇブロック</t>
    <phoneticPr fontId="2"/>
  </si>
  <si>
    <t>Ｈブロック</t>
    <phoneticPr fontId="2"/>
  </si>
  <si>
    <t>①</t>
    <phoneticPr fontId="32"/>
  </si>
  <si>
    <t>⑨</t>
    <phoneticPr fontId="32"/>
  </si>
  <si>
    <t>②</t>
    <phoneticPr fontId="32"/>
  </si>
  <si>
    <t>⑩</t>
    <phoneticPr fontId="32"/>
  </si>
  <si>
    <t>③</t>
    <phoneticPr fontId="32"/>
  </si>
  <si>
    <t>⑪</t>
    <phoneticPr fontId="32"/>
  </si>
  <si>
    <t>④</t>
    <phoneticPr fontId="32"/>
  </si>
  <si>
    <t>⑫</t>
    <phoneticPr fontId="32"/>
  </si>
  <si>
    <t>⑤</t>
    <phoneticPr fontId="32"/>
  </si>
  <si>
    <t>⑬</t>
    <phoneticPr fontId="32"/>
  </si>
  <si>
    <t>⑥</t>
    <phoneticPr fontId="32"/>
  </si>
  <si>
    <t>⑭</t>
    <phoneticPr fontId="32"/>
  </si>
  <si>
    <t>⑦</t>
    <phoneticPr fontId="32"/>
  </si>
  <si>
    <t>⑮</t>
    <phoneticPr fontId="32"/>
  </si>
  <si>
    <t>⑧</t>
    <phoneticPr fontId="32"/>
  </si>
  <si>
    <t>⑯</t>
    <phoneticPr fontId="3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</si>
  <si>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</si>
  <si>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</si>
  <si>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</si>
  <si>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</si>
  <si>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</si>
  <si>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</si>
  <si>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</si>
  <si>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</si>
  <si>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</si>
  <si>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</si>
  <si>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</si>
  <si>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</si>
  <si>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</si>
  <si>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</si>
  <si>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</si>
  <si>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</si>
  <si>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軽野SSS</t>
    <rPh sb="0" eb="1">
      <t>カル</t>
    </rPh>
    <rPh sb="1" eb="2">
      <t>ノ</t>
    </rPh>
    <phoneticPr fontId="2"/>
  </si>
  <si>
    <t>鉾田SSS</t>
    <rPh sb="0" eb="2">
      <t>ホコタ</t>
    </rPh>
    <phoneticPr fontId="2"/>
  </si>
  <si>
    <t>大野原SSS</t>
    <rPh sb="0" eb="3">
      <t>オオノハラ</t>
    </rPh>
    <phoneticPr fontId="2"/>
  </si>
  <si>
    <t>鉢形SSS</t>
    <rPh sb="0" eb="2">
      <t>ハチガタ</t>
    </rPh>
    <phoneticPr fontId="2"/>
  </si>
  <si>
    <t>牛堀SSS</t>
    <rPh sb="0" eb="2">
      <t>ウシボリ</t>
    </rPh>
    <phoneticPr fontId="2"/>
  </si>
  <si>
    <t>波野SSS</t>
    <rPh sb="0" eb="2">
      <t>ナミノ</t>
    </rPh>
    <phoneticPr fontId="2"/>
  </si>
  <si>
    <t>延方SS</t>
    <rPh sb="0" eb="2">
      <t>ノブカタ</t>
    </rPh>
    <phoneticPr fontId="2"/>
  </si>
  <si>
    <t>鹿島SSS</t>
    <rPh sb="0" eb="2">
      <t>カシマ</t>
    </rPh>
    <phoneticPr fontId="2"/>
  </si>
  <si>
    <t>軽野東SSS</t>
    <rPh sb="0" eb="1">
      <t>カル</t>
    </rPh>
    <rPh sb="1" eb="2">
      <t>ノ</t>
    </rPh>
    <rPh sb="2" eb="3">
      <t>ヒガシ</t>
    </rPh>
    <phoneticPr fontId="2"/>
  </si>
  <si>
    <t>高松小SSS</t>
    <rPh sb="0" eb="2">
      <t>タカマツ</t>
    </rPh>
    <rPh sb="2" eb="3">
      <t>ショウ</t>
    </rPh>
    <phoneticPr fontId="2"/>
  </si>
  <si>
    <t>日の出SS</t>
    <rPh sb="0" eb="1">
      <t>ヒ</t>
    </rPh>
    <rPh sb="2" eb="3">
      <t>デ</t>
    </rPh>
    <phoneticPr fontId="2"/>
  </si>
  <si>
    <t>大野SSS</t>
    <rPh sb="0" eb="2">
      <t>オオノ</t>
    </rPh>
    <phoneticPr fontId="2"/>
  </si>
  <si>
    <t>平井SSS</t>
    <rPh sb="0" eb="2">
      <t>ヒライ</t>
    </rPh>
    <phoneticPr fontId="2"/>
  </si>
  <si>
    <t>第９回　Ｕ－１０海ザルＣＵＰサッカー大会　組合せ表</t>
    <rPh sb="8" eb="9">
      <t>ウミ</t>
    </rPh>
    <rPh sb="21" eb="23">
      <t>クミアワ</t>
    </rPh>
    <rPh sb="24" eb="25">
      <t>ヒョウ</t>
    </rPh>
    <phoneticPr fontId="2"/>
  </si>
  <si>
    <t>No.</t>
    <phoneticPr fontId="2"/>
  </si>
  <si>
    <t>抽選
結果</t>
    <rPh sb="0" eb="2">
      <t>チュウセン</t>
    </rPh>
    <rPh sb="3" eb="5">
      <t>ケッカ</t>
    </rPh>
    <phoneticPr fontId="2"/>
  </si>
  <si>
    <t>ＪＦＡ登録チーム名</t>
    <rPh sb="3" eb="5">
      <t>トウロク</t>
    </rPh>
    <rPh sb="8" eb="9">
      <t>メイ</t>
    </rPh>
    <phoneticPr fontId="2"/>
  </si>
  <si>
    <t>神栖市</t>
    <rPh sb="0" eb="3">
      <t>カミスシ</t>
    </rPh>
    <phoneticPr fontId="2"/>
  </si>
  <si>
    <t>横瀬SSS</t>
    <rPh sb="0" eb="2">
      <t>ヨコセ</t>
    </rPh>
    <phoneticPr fontId="2"/>
  </si>
  <si>
    <t>神栖市</t>
  </si>
  <si>
    <t>波崎太田ＦＣ</t>
    <rPh sb="0" eb="2">
      <t>ハサキ</t>
    </rPh>
    <rPh sb="2" eb="4">
      <t>オオタ</t>
    </rPh>
    <phoneticPr fontId="2"/>
  </si>
  <si>
    <t>土合ＦＣ</t>
    <rPh sb="0" eb="2">
      <t>ドアイ</t>
    </rPh>
    <phoneticPr fontId="2"/>
  </si>
  <si>
    <t>鹿嶋市</t>
    <rPh sb="0" eb="3">
      <t>カシマシ</t>
    </rPh>
    <phoneticPr fontId="2"/>
  </si>
  <si>
    <t>鹿嶋市</t>
  </si>
  <si>
    <t>FCｸﾚｾｰﾙ</t>
    <phoneticPr fontId="2"/>
  </si>
  <si>
    <t>潮来市</t>
    <rPh sb="0" eb="3">
      <t>イタコシ</t>
    </rPh>
    <phoneticPr fontId="2"/>
  </si>
  <si>
    <t>行方市</t>
    <rPh sb="0" eb="3">
      <t>ナメガタシ</t>
    </rPh>
    <phoneticPr fontId="2"/>
  </si>
  <si>
    <t>玉造FC</t>
    <rPh sb="0" eb="2">
      <t>タマツクリ</t>
    </rPh>
    <phoneticPr fontId="2"/>
  </si>
  <si>
    <t>鉾田市</t>
    <rPh sb="0" eb="3">
      <t>ホコタシ</t>
    </rPh>
    <phoneticPr fontId="2"/>
  </si>
  <si>
    <r>
      <t>青柳EFC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SS</t>
    </r>
    <rPh sb="0" eb="2">
      <t>アオヤギ</t>
    </rPh>
    <phoneticPr fontId="2"/>
  </si>
  <si>
    <t>FC麻生</t>
    <rPh sb="2" eb="4">
      <t>アソウ</t>
    </rPh>
    <phoneticPr fontId="2"/>
  </si>
  <si>
    <t>第１１回　Ｕ－１０海ザルＣＵＰサッカー大会　　決勝トーナメント</t>
    <rPh sb="0" eb="1">
      <t>ダイ</t>
    </rPh>
    <rPh sb="3" eb="4">
      <t>カイ</t>
    </rPh>
    <rPh sb="9" eb="10">
      <t>ウミ</t>
    </rPh>
    <rPh sb="19" eb="21">
      <t>タイカイ</t>
    </rPh>
    <rPh sb="23" eb="25">
      <t>ケッショウ</t>
    </rPh>
    <phoneticPr fontId="2"/>
  </si>
  <si>
    <r>
      <t>第１１回　Ｕ－１０海ザルＣＵＰサッカー大会　</t>
    </r>
    <r>
      <rPr>
        <sz val="14"/>
        <rFont val="HG丸ｺﾞｼｯｸM-PRO"/>
        <family val="3"/>
        <charset val="128"/>
      </rPr>
      <t>（１日目）</t>
    </r>
    <rPh sb="24" eb="25">
      <t>ヒ</t>
    </rPh>
    <rPh sb="25" eb="26">
      <t>メ</t>
    </rPh>
    <phoneticPr fontId="32"/>
  </si>
  <si>
    <t>旭SSS</t>
    <rPh sb="0" eb="1">
      <t>アサヒ</t>
    </rPh>
    <phoneticPr fontId="2"/>
  </si>
  <si>
    <t>鉾田市</t>
    <rPh sb="0" eb="2">
      <t>ホコタ</t>
    </rPh>
    <rPh sb="2" eb="3">
      <t>シ</t>
    </rPh>
    <phoneticPr fontId="2"/>
  </si>
  <si>
    <t>第１２回　Ｕ－１０海ザルＣＵＰサッカー大会　　決勝トーナメント</t>
    <rPh sb="0" eb="1">
      <t>ダイ</t>
    </rPh>
    <rPh sb="3" eb="4">
      <t>カイ</t>
    </rPh>
    <rPh sb="9" eb="10">
      <t>ウミ</t>
    </rPh>
    <rPh sb="19" eb="21">
      <t>タイカイ</t>
    </rPh>
    <rPh sb="23" eb="25">
      <t>ケッショウ</t>
    </rPh>
    <phoneticPr fontId="2"/>
  </si>
  <si>
    <t>第１２回　Ｕ－１０海ザルＣＵＰサッカー大会　組合せ表</t>
    <rPh sb="9" eb="10">
      <t>ウミ</t>
    </rPh>
    <rPh sb="22" eb="24">
      <t>クミアワ</t>
    </rPh>
    <rPh sb="25" eb="26">
      <t>ヒョウ</t>
    </rPh>
    <phoneticPr fontId="2"/>
  </si>
  <si>
    <t>第１２回　Ｕ－１０海ザルＣＵＰサッカー大会</t>
    <rPh sb="9" eb="10">
      <t>ウミ</t>
    </rPh>
    <rPh sb="19" eb="21">
      <t>タイカイ</t>
    </rPh>
    <phoneticPr fontId="2"/>
  </si>
  <si>
    <t>フォルサ若松ＦＣ　A</t>
    <rPh sb="4" eb="6">
      <t>ワカマツ</t>
    </rPh>
    <phoneticPr fontId="2"/>
  </si>
  <si>
    <t>フォルサ若松ＦＣ　B</t>
    <rPh sb="4" eb="6">
      <t>ワカマツ</t>
    </rPh>
    <phoneticPr fontId="2"/>
  </si>
  <si>
    <t>鹿島アントラーズジュニア</t>
    <rPh sb="0" eb="2">
      <t>カシマ</t>
    </rPh>
    <phoneticPr fontId="2"/>
  </si>
  <si>
    <t>神栖市海浜サッカー場　A・Bコート</t>
    <rPh sb="0" eb="2">
      <t>カミス</t>
    </rPh>
    <rPh sb="2" eb="3">
      <t>シ</t>
    </rPh>
    <rPh sb="3" eb="5">
      <t>カイヒン</t>
    </rPh>
    <rPh sb="9" eb="10">
      <t>ジョウ</t>
    </rPh>
    <phoneticPr fontId="2"/>
  </si>
  <si>
    <t>神栖海浜サッカー場　C・Dコート</t>
    <rPh sb="0" eb="2">
      <t>カミス</t>
    </rPh>
    <rPh sb="2" eb="4">
      <t>カイヒン</t>
    </rPh>
    <rPh sb="8" eb="9">
      <t>ジョウ</t>
    </rPh>
    <phoneticPr fontId="2"/>
  </si>
  <si>
    <t>海浜サッカー場　Aコート</t>
    <rPh sb="0" eb="2">
      <t>カイヒン</t>
    </rPh>
    <rPh sb="6" eb="7">
      <t>ジョウ</t>
    </rPh>
    <phoneticPr fontId="2"/>
  </si>
  <si>
    <t>海浜サッカー場　Bコート</t>
    <rPh sb="0" eb="2">
      <t>カイヒン</t>
    </rPh>
    <rPh sb="6" eb="7">
      <t>ジョウ</t>
    </rPh>
    <phoneticPr fontId="2"/>
  </si>
  <si>
    <t>海浜サッカー場　Cコート</t>
    <rPh sb="0" eb="2">
      <t>カイヒン</t>
    </rPh>
    <rPh sb="6" eb="7">
      <t>ジョウ</t>
    </rPh>
    <phoneticPr fontId="2"/>
  </si>
  <si>
    <t>海浜サッカー場　Dコート</t>
    <rPh sb="0" eb="2">
      <t>カイヒン</t>
    </rPh>
    <rPh sb="6" eb="7">
      <t>ジョウ</t>
    </rPh>
    <phoneticPr fontId="2"/>
  </si>
  <si>
    <t>Ａ-①</t>
    <phoneticPr fontId="2"/>
  </si>
  <si>
    <t>Ａ-②</t>
    <phoneticPr fontId="2"/>
  </si>
  <si>
    <t>Ｂ－①</t>
    <phoneticPr fontId="2"/>
  </si>
  <si>
    <t>Ｄ－①</t>
    <phoneticPr fontId="2"/>
  </si>
  <si>
    <t>Ｄ－②</t>
    <phoneticPr fontId="2"/>
  </si>
  <si>
    <t>B－③</t>
    <phoneticPr fontId="2"/>
  </si>
  <si>
    <t>Ｄ－③</t>
    <phoneticPr fontId="2"/>
  </si>
  <si>
    <t>A－③</t>
    <phoneticPr fontId="2"/>
  </si>
  <si>
    <t>Ｃ－③</t>
    <phoneticPr fontId="2"/>
  </si>
  <si>
    <t>B－④</t>
    <phoneticPr fontId="2"/>
  </si>
  <si>
    <t>Ｄ－④</t>
    <phoneticPr fontId="2"/>
  </si>
  <si>
    <t>A－④</t>
    <phoneticPr fontId="2"/>
  </si>
  <si>
    <t>Ｃ－④</t>
    <phoneticPr fontId="2"/>
  </si>
  <si>
    <t>B－⑥</t>
    <phoneticPr fontId="2"/>
  </si>
  <si>
    <t>C－⑤</t>
    <phoneticPr fontId="2"/>
  </si>
  <si>
    <t>C－⑥</t>
    <phoneticPr fontId="2"/>
  </si>
  <si>
    <t>A－⑥</t>
    <phoneticPr fontId="2"/>
  </si>
  <si>
    <t>B－⑤</t>
    <phoneticPr fontId="2"/>
  </si>
  <si>
    <t>A－⑤</t>
    <phoneticPr fontId="2"/>
  </si>
  <si>
    <r>
      <t>三笠小SSS</t>
    </r>
    <r>
      <rPr>
        <sz val="11"/>
        <rFont val="ＭＳ Ｐゴシック"/>
        <family val="3"/>
        <charset val="128"/>
      </rPr>
      <t xml:space="preserve"> A</t>
    </r>
    <rPh sb="0" eb="2">
      <t>ミカサ</t>
    </rPh>
    <rPh sb="2" eb="3">
      <t>ショウ</t>
    </rPh>
    <phoneticPr fontId="2"/>
  </si>
  <si>
    <t>三笠小SSS B</t>
    <rPh sb="0" eb="2">
      <t>ミカサ</t>
    </rPh>
    <rPh sb="2" eb="3">
      <t>ショウ</t>
    </rPh>
    <phoneticPr fontId="2"/>
  </si>
  <si>
    <t>FCドルフィン大洋・北浦</t>
    <rPh sb="7" eb="9">
      <t>タイヨウ</t>
    </rPh>
    <rPh sb="10" eb="12">
      <t>キタウラ</t>
    </rPh>
    <phoneticPr fontId="2"/>
  </si>
  <si>
    <t>鉾田・行方</t>
    <rPh sb="0" eb="2">
      <t>ホコタ</t>
    </rPh>
    <rPh sb="3" eb="5">
      <t>ナメガタ</t>
    </rPh>
    <phoneticPr fontId="2"/>
  </si>
  <si>
    <t>息栖SSS　A</t>
    <rPh sb="0" eb="1">
      <t>イキ</t>
    </rPh>
    <rPh sb="1" eb="2">
      <t>ス</t>
    </rPh>
    <phoneticPr fontId="2"/>
  </si>
  <si>
    <t>息栖SSS　B</t>
    <rPh sb="0" eb="1">
      <t>イキ</t>
    </rPh>
    <rPh sb="1" eb="2">
      <t>ス</t>
    </rPh>
    <phoneticPr fontId="2"/>
  </si>
  <si>
    <t>津知・潮来</t>
    <rPh sb="0" eb="2">
      <t>ツチ</t>
    </rPh>
    <rPh sb="3" eb="5">
      <t>イタコ</t>
    </rPh>
    <phoneticPr fontId="2"/>
  </si>
  <si>
    <t>【第１２回海ザルカップ】</t>
    <rPh sb="1" eb="2">
      <t>ダイ</t>
    </rPh>
    <rPh sb="4" eb="6">
      <t>カイウミ</t>
    </rPh>
    <phoneticPr fontId="2"/>
  </si>
  <si>
    <r>
      <t>FC波崎</t>
    </r>
    <r>
      <rPr>
        <sz val="11"/>
        <rFont val="ＭＳ Ｐゴシック"/>
        <family val="3"/>
        <charset val="128"/>
      </rPr>
      <t xml:space="preserve"> A</t>
    </r>
    <rPh sb="2" eb="4">
      <t>ハサキ</t>
    </rPh>
    <phoneticPr fontId="2"/>
  </si>
  <si>
    <t>FC波崎　B</t>
    <rPh sb="2" eb="4">
      <t>ハサキ</t>
    </rPh>
    <phoneticPr fontId="32"/>
  </si>
  <si>
    <t>海浜サッカー場Ａ</t>
    <rPh sb="0" eb="2">
      <t>カイヒン</t>
    </rPh>
    <rPh sb="6" eb="7">
      <t>ジョウ</t>
    </rPh>
    <phoneticPr fontId="2"/>
  </si>
  <si>
    <t>海浜サッカー場Ｂ</t>
    <rPh sb="0" eb="2">
      <t>カイヒン</t>
    </rPh>
    <rPh sb="6" eb="7">
      <t>ジョウ</t>
    </rPh>
    <phoneticPr fontId="2"/>
  </si>
  <si>
    <t>海浜サッカー場Ｃ</t>
    <rPh sb="0" eb="2">
      <t>カイヒン</t>
    </rPh>
    <rPh sb="6" eb="7">
      <t>ジョウ</t>
    </rPh>
    <phoneticPr fontId="2"/>
  </si>
  <si>
    <t>海浜サッカー場Ｄ</t>
    <rPh sb="0" eb="2">
      <t>カイヒン</t>
    </rPh>
    <rPh sb="6" eb="7">
      <t>ジョウ</t>
    </rPh>
    <phoneticPr fontId="2"/>
  </si>
  <si>
    <t>C④勝</t>
    <rPh sb="2" eb="3">
      <t>カチ</t>
    </rPh>
    <phoneticPr fontId="2"/>
  </si>
  <si>
    <t>D③勝</t>
    <rPh sb="2" eb="3">
      <t>カチ</t>
    </rPh>
    <phoneticPr fontId="2"/>
  </si>
  <si>
    <t>D④勝</t>
    <rPh sb="2" eb="3">
      <t>カチ</t>
    </rPh>
    <phoneticPr fontId="2"/>
  </si>
  <si>
    <t>B④負</t>
    <rPh sb="2" eb="3">
      <t>マ</t>
    </rPh>
    <phoneticPr fontId="2"/>
  </si>
  <si>
    <t>A④負</t>
    <rPh sb="2" eb="3">
      <t>マ</t>
    </rPh>
    <phoneticPr fontId="2"/>
  </si>
  <si>
    <t>A③負</t>
    <rPh sb="2" eb="3">
      <t>マ</t>
    </rPh>
    <phoneticPr fontId="2"/>
  </si>
  <si>
    <t>C③勝</t>
    <rPh sb="2" eb="3">
      <t>カチ</t>
    </rPh>
    <phoneticPr fontId="2"/>
  </si>
  <si>
    <t>B③負</t>
    <rPh sb="2" eb="3">
      <t>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</si>
</sst>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5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4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0"/>
      <name val="HG丸ｺﾞｼｯｸM-PRO"/>
      <family val="3"/>
      <charset val="128"/>
    </font>
    <font>
      <b/>
      <sz val="10"/>
      <color indexed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2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6"/>
      <color indexed="10"/>
      <name val="HG丸ｺﾞｼｯｸM-PRO"/>
      <family val="3"/>
      <charset val="128"/>
    </font>
    <font>
      <b/>
      <sz val="14"/>
      <color indexed="9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rgb="FF00008B"/>
      <name val="ＭＳ Ｐ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ECF8"/>
        <bgColor indexed="64"/>
      </patternFill>
    </fill>
    <fill>
      <patternFill patternType="solid">
        <fgColor rgb="FFFF0000"/>
        <bgColor indexed="64"/>
      </patternFill>
    </fill>
  </fills>
  <borders count="1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1" fillId="0" borderId="0"/>
    <xf numFmtId="0" fontId="1" fillId="0" borderId="0">
      <alignment vertical="center"/>
    </xf>
    <xf numFmtId="0" fontId="53" fillId="0" borderId="0"/>
  </cellStyleXfs>
  <cellXfs count="335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56" fontId="6" fillId="0" borderId="0" xfId="0" applyNumberFormat="1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2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3" fillId="0" borderId="14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3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8" fillId="0" borderId="0" xfId="0" applyFo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4" borderId="23" xfId="0" applyFill="1" applyBorder="1"/>
    <xf numFmtId="0" fontId="0" fillId="24" borderId="20" xfId="0" applyFill="1" applyBorder="1"/>
    <xf numFmtId="0" fontId="0" fillId="0" borderId="24" xfId="0" applyBorder="1"/>
    <xf numFmtId="0" fontId="0" fillId="24" borderId="0" xfId="0" applyFill="1" applyBorder="1"/>
    <xf numFmtId="0" fontId="0" fillId="24" borderId="22" xfId="0" applyFill="1" applyBorder="1"/>
    <xf numFmtId="0" fontId="0" fillId="0" borderId="10" xfId="0" applyBorder="1"/>
    <xf numFmtId="0" fontId="0" fillId="0" borderId="0" xfId="0" applyBorder="1"/>
    <xf numFmtId="0" fontId="0" fillId="24" borderId="0" xfId="0" applyFill="1" applyBorder="1" applyAlignment="1">
      <alignment vertical="center"/>
    </xf>
    <xf numFmtId="0" fontId="0" fillId="0" borderId="25" xfId="0" applyBorder="1"/>
    <xf numFmtId="0" fontId="0" fillId="0" borderId="26" xfId="0" applyBorder="1"/>
    <xf numFmtId="0" fontId="0" fillId="24" borderId="0" xfId="0" applyFill="1"/>
    <xf numFmtId="0" fontId="0" fillId="24" borderId="16" xfId="0" applyFill="1" applyBorder="1"/>
    <xf numFmtId="0" fontId="0" fillId="24" borderId="0" xfId="0" applyFill="1" applyBorder="1" applyAlignment="1"/>
    <xf numFmtId="0" fontId="0" fillId="25" borderId="10" xfId="0" applyFill="1" applyBorder="1"/>
    <xf numFmtId="0" fontId="0" fillId="25" borderId="0" xfId="0" applyFill="1" applyBorder="1"/>
    <xf numFmtId="0" fontId="0" fillId="25" borderId="22" xfId="0" applyFill="1" applyBorder="1"/>
    <xf numFmtId="0" fontId="0" fillId="25" borderId="25" xfId="0" applyFill="1" applyBorder="1"/>
    <xf numFmtId="0" fontId="0" fillId="25" borderId="16" xfId="0" applyFill="1" applyBorder="1"/>
    <xf numFmtId="0" fontId="0" fillId="25" borderId="26" xfId="0" applyFill="1" applyBorder="1"/>
    <xf numFmtId="0" fontId="0" fillId="0" borderId="27" xfId="0" applyBorder="1"/>
    <xf numFmtId="0" fontId="0" fillId="0" borderId="28" xfId="0" applyBorder="1"/>
    <xf numFmtId="0" fontId="0" fillId="24" borderId="24" xfId="0" applyFill="1" applyBorder="1"/>
    <xf numFmtId="0" fontId="0" fillId="0" borderId="29" xfId="0" applyBorder="1"/>
    <xf numFmtId="0" fontId="0" fillId="24" borderId="10" xfId="0" applyFill="1" applyBorder="1"/>
    <xf numFmtId="0" fontId="0" fillId="24" borderId="29" xfId="0" applyFill="1" applyBorder="1"/>
    <xf numFmtId="0" fontId="0" fillId="24" borderId="26" xfId="0" applyFill="1" applyBorder="1"/>
    <xf numFmtId="0" fontId="5" fillId="0" borderId="30" xfId="0" applyFont="1" applyBorder="1" applyAlignment="1">
      <alignment horizontal="center" vertical="center"/>
    </xf>
    <xf numFmtId="0" fontId="29" fillId="0" borderId="0" xfId="42" applyFont="1" applyAlignment="1">
      <alignment horizontal="center"/>
    </xf>
    <xf numFmtId="0" fontId="1" fillId="0" borderId="0" xfId="42"/>
    <xf numFmtId="0" fontId="26" fillId="0" borderId="0" xfId="42" applyFont="1"/>
    <xf numFmtId="0" fontId="1" fillId="0" borderId="0" xfId="42" applyBorder="1" applyAlignment="1"/>
    <xf numFmtId="0" fontId="26" fillId="0" borderId="0" xfId="42" applyFont="1" applyBorder="1" applyAlignment="1"/>
    <xf numFmtId="0" fontId="28" fillId="0" borderId="0" xfId="42" applyFont="1" applyAlignment="1">
      <alignment horizontal="right"/>
    </xf>
    <xf numFmtId="0" fontId="6" fillId="0" borderId="0" xfId="42" applyFont="1" applyBorder="1" applyAlignment="1">
      <alignment horizontal="left" vertical="center"/>
    </xf>
    <xf numFmtId="0" fontId="28" fillId="0" borderId="0" xfId="42" applyFont="1" applyBorder="1" applyAlignment="1"/>
    <xf numFmtId="0" fontId="26" fillId="0" borderId="0" xfId="42" applyFont="1" applyAlignment="1">
      <alignment horizontal="left"/>
    </xf>
    <xf numFmtId="0" fontId="26" fillId="0" borderId="0" xfId="42" applyFont="1" applyAlignment="1">
      <alignment horizontal="center"/>
    </xf>
    <xf numFmtId="0" fontId="6" fillId="0" borderId="0" xfId="42" applyFont="1" applyAlignment="1">
      <alignment horizontal="center" vertical="center" shrinkToFit="1"/>
    </xf>
    <xf numFmtId="0" fontId="26" fillId="0" borderId="0" xfId="42" applyFont="1" applyAlignment="1">
      <alignment horizontal="right"/>
    </xf>
    <xf numFmtId="0" fontId="6" fillId="0" borderId="0" xfId="42" applyFont="1" applyBorder="1" applyAlignment="1">
      <alignment horizontal="left"/>
    </xf>
    <xf numFmtId="0" fontId="3" fillId="0" borderId="0" xfId="42" applyFont="1" applyBorder="1" applyAlignment="1">
      <alignment horizontal="center"/>
    </xf>
    <xf numFmtId="20" fontId="0" fillId="26" borderId="45" xfId="43" applyNumberFormat="1" applyFont="1" applyFill="1" applyBorder="1" applyAlignment="1">
      <alignment horizontal="center" vertical="center" shrinkToFit="1"/>
    </xf>
    <xf numFmtId="0" fontId="35" fillId="24" borderId="47" xfId="43" applyNumberFormat="1" applyFont="1" applyFill="1" applyBorder="1" applyAlignment="1">
      <alignment horizontal="center" vertical="center" shrinkToFit="1"/>
    </xf>
    <xf numFmtId="0" fontId="35" fillId="0" borderId="47" xfId="43" applyNumberFormat="1" applyFont="1" applyBorder="1" applyAlignment="1">
      <alignment horizontal="center" vertical="center" shrinkToFit="1"/>
    </xf>
    <xf numFmtId="0" fontId="28" fillId="0" borderId="0" xfId="42" applyFont="1"/>
    <xf numFmtId="20" fontId="0" fillId="26" borderId="49" xfId="43" applyNumberFormat="1" applyFont="1" applyFill="1" applyBorder="1" applyAlignment="1">
      <alignment horizontal="center" vertical="center" shrinkToFit="1"/>
    </xf>
    <xf numFmtId="0" fontId="35" fillId="24" borderId="51" xfId="43" applyNumberFormat="1" applyFont="1" applyFill="1" applyBorder="1" applyAlignment="1">
      <alignment horizontal="center" vertical="center" shrinkToFit="1"/>
    </xf>
    <xf numFmtId="0" fontId="35" fillId="0" borderId="51" xfId="43" applyNumberFormat="1" applyFont="1" applyBorder="1" applyAlignment="1">
      <alignment horizontal="center" vertical="center" shrinkToFit="1"/>
    </xf>
    <xf numFmtId="0" fontId="26" fillId="0" borderId="0" xfId="42" applyFont="1" applyAlignment="1">
      <alignment horizontal="center" vertical="top"/>
    </xf>
    <xf numFmtId="20" fontId="0" fillId="0" borderId="45" xfId="43" applyNumberFormat="1" applyFont="1" applyBorder="1" applyAlignment="1">
      <alignment horizontal="center" vertical="center" shrinkToFit="1"/>
    </xf>
    <xf numFmtId="20" fontId="0" fillId="0" borderId="49" xfId="43" applyNumberFormat="1" applyFont="1" applyBorder="1" applyAlignment="1">
      <alignment horizontal="center" vertical="center" shrinkToFit="1"/>
    </xf>
    <xf numFmtId="20" fontId="0" fillId="0" borderId="53" xfId="43" applyNumberFormat="1" applyFont="1" applyBorder="1" applyAlignment="1">
      <alignment horizontal="center" vertical="center" shrinkToFit="1"/>
    </xf>
    <xf numFmtId="0" fontId="35" fillId="24" borderId="55" xfId="43" applyNumberFormat="1" applyFont="1" applyFill="1" applyBorder="1" applyAlignment="1">
      <alignment horizontal="center" vertical="center" shrinkToFit="1"/>
    </xf>
    <xf numFmtId="0" fontId="35" fillId="0" borderId="55" xfId="43" applyNumberFormat="1" applyFont="1" applyBorder="1" applyAlignment="1">
      <alignment horizontal="center" vertical="center" shrinkToFit="1"/>
    </xf>
    <xf numFmtId="0" fontId="26" fillId="0" borderId="0" xfId="42" applyFont="1" applyAlignment="1">
      <alignment horizontal="left" vertical="top"/>
    </xf>
    <xf numFmtId="20" fontId="1" fillId="26" borderId="45" xfId="43" applyNumberFormat="1" applyFont="1" applyFill="1" applyBorder="1" applyAlignment="1">
      <alignment horizontal="center" vertical="center" shrinkToFit="1"/>
    </xf>
    <xf numFmtId="20" fontId="1" fillId="26" borderId="49" xfId="43" applyNumberFormat="1" applyFont="1" applyFill="1" applyBorder="1" applyAlignment="1">
      <alignment horizontal="center" vertical="center" shrinkToFit="1"/>
    </xf>
    <xf numFmtId="0" fontId="26" fillId="0" borderId="0" xfId="42" applyFont="1" applyAlignment="1">
      <alignment horizontal="right" vertical="top"/>
    </xf>
    <xf numFmtId="20" fontId="1" fillId="0" borderId="45" xfId="43" applyNumberFormat="1" applyFont="1" applyBorder="1" applyAlignment="1">
      <alignment horizontal="center" vertical="center" shrinkToFit="1"/>
    </xf>
    <xf numFmtId="20" fontId="1" fillId="0" borderId="49" xfId="43" applyNumberFormat="1" applyFont="1" applyBorder="1" applyAlignment="1">
      <alignment horizontal="center" vertical="center" shrinkToFit="1"/>
    </xf>
    <xf numFmtId="20" fontId="1" fillId="0" borderId="53" xfId="43" applyNumberFormat="1" applyFont="1" applyBorder="1" applyAlignment="1">
      <alignment horizontal="center" vertical="center" shrinkToFit="1"/>
    </xf>
    <xf numFmtId="0" fontId="28" fillId="0" borderId="0" xfId="42" applyFont="1" applyAlignment="1">
      <alignment horizontal="right" vertical="top"/>
    </xf>
    <xf numFmtId="0" fontId="42" fillId="0" borderId="0" xfId="43" applyFont="1" applyAlignment="1">
      <alignment vertical="center"/>
    </xf>
    <xf numFmtId="0" fontId="17" fillId="0" borderId="0" xfId="43" applyFont="1" applyAlignment="1">
      <alignment vertical="center"/>
    </xf>
    <xf numFmtId="0" fontId="1" fillId="0" borderId="0" xfId="43" applyAlignment="1">
      <alignment vertical="center"/>
    </xf>
    <xf numFmtId="0" fontId="41" fillId="0" borderId="0" xfId="43" applyFont="1" applyAlignment="1">
      <alignment vertical="center"/>
    </xf>
    <xf numFmtId="0" fontId="40" fillId="0" borderId="0" xfId="43" applyFont="1" applyAlignment="1">
      <alignment horizontal="center" vertical="center"/>
    </xf>
    <xf numFmtId="0" fontId="45" fillId="0" borderId="0" xfId="43" applyFont="1" applyBorder="1" applyAlignment="1">
      <alignment vertical="center"/>
    </xf>
    <xf numFmtId="0" fontId="1" fillId="0" borderId="60" xfId="43" applyBorder="1" applyAlignment="1">
      <alignment vertical="center"/>
    </xf>
    <xf numFmtId="0" fontId="35" fillId="0" borderId="35" xfId="49" applyFont="1" applyBorder="1" applyAlignment="1">
      <alignment horizontal="center" vertical="center" shrinkToFit="1"/>
    </xf>
    <xf numFmtId="0" fontId="47" fillId="0" borderId="0" xfId="43" applyFont="1" applyBorder="1" applyAlignment="1">
      <alignment horizontal="center" vertical="center" shrinkToFit="1"/>
    </xf>
    <xf numFmtId="0" fontId="35" fillId="0" borderId="39" xfId="49" applyFont="1" applyBorder="1" applyAlignment="1">
      <alignment horizontal="center" vertical="center" shrinkToFit="1"/>
    </xf>
    <xf numFmtId="0" fontId="48" fillId="0" borderId="82" xfId="47" applyFont="1" applyFill="1" applyBorder="1" applyAlignment="1">
      <alignment horizontal="center" vertical="center"/>
    </xf>
    <xf numFmtId="0" fontId="48" fillId="0" borderId="83" xfId="47" applyFont="1" applyFill="1" applyBorder="1" applyAlignment="1">
      <alignment horizontal="center" vertical="center"/>
    </xf>
    <xf numFmtId="0" fontId="48" fillId="0" borderId="84" xfId="47" applyFont="1" applyFill="1" applyBorder="1" applyAlignment="1">
      <alignment horizontal="center" vertical="center"/>
    </xf>
    <xf numFmtId="0" fontId="36" fillId="0" borderId="86" xfId="43" applyFont="1" applyBorder="1" applyAlignment="1">
      <alignment horizontal="center" vertical="center" shrinkToFit="1"/>
    </xf>
    <xf numFmtId="0" fontId="36" fillId="0" borderId="87" xfId="43" applyFont="1" applyBorder="1" applyAlignment="1">
      <alignment horizontal="center" vertical="center" shrinkToFit="1"/>
    </xf>
    <xf numFmtId="0" fontId="36" fillId="0" borderId="91" xfId="43" applyFont="1" applyBorder="1" applyAlignment="1">
      <alignment horizontal="center" vertical="center" shrinkToFit="1"/>
    </xf>
    <xf numFmtId="20" fontId="1" fillId="0" borderId="99" xfId="43" applyNumberFormat="1" applyFont="1" applyBorder="1" applyAlignment="1">
      <alignment horizontal="center" vertical="center" shrinkToFit="1"/>
    </xf>
    <xf numFmtId="0" fontId="35" fillId="0" borderId="100" xfId="43" applyNumberFormat="1" applyFont="1" applyBorder="1" applyAlignment="1">
      <alignment horizontal="center" vertical="center" shrinkToFit="1"/>
    </xf>
    <xf numFmtId="0" fontId="35" fillId="24" borderId="100" xfId="43" applyNumberFormat="1" applyFont="1" applyFill="1" applyBorder="1" applyAlignment="1">
      <alignment horizontal="center" vertical="center" shrinkToFit="1"/>
    </xf>
    <xf numFmtId="0" fontId="35" fillId="0" borderId="101" xfId="43" applyNumberFormat="1" applyFont="1" applyBorder="1" applyAlignment="1">
      <alignment horizontal="center" vertical="center" shrinkToFit="1"/>
    </xf>
    <xf numFmtId="20" fontId="1" fillId="0" borderId="39" xfId="43" applyNumberFormat="1" applyFont="1" applyBorder="1" applyAlignment="1">
      <alignment horizontal="center" vertical="center" shrinkToFit="1"/>
    </xf>
    <xf numFmtId="0" fontId="35" fillId="0" borderId="102" xfId="43" applyNumberFormat="1" applyFont="1" applyBorder="1" applyAlignment="1">
      <alignment horizontal="center" vertical="center" shrinkToFit="1"/>
    </xf>
    <xf numFmtId="0" fontId="35" fillId="24" borderId="102" xfId="43" applyNumberFormat="1" applyFont="1" applyFill="1" applyBorder="1" applyAlignment="1">
      <alignment horizontal="center" vertical="center" shrinkToFit="1"/>
    </xf>
    <xf numFmtId="0" fontId="35" fillId="0" borderId="103" xfId="43" applyNumberFormat="1" applyFont="1" applyBorder="1" applyAlignment="1">
      <alignment horizontal="center" vertical="center" shrinkToFit="1"/>
    </xf>
    <xf numFmtId="0" fontId="45" fillId="0" borderId="0" xfId="43" applyFont="1" applyAlignment="1">
      <alignment vertical="center"/>
    </xf>
    <xf numFmtId="0" fontId="48" fillId="0" borderId="105" xfId="47" applyFont="1" applyFill="1" applyBorder="1" applyAlignment="1">
      <alignment horizontal="center" vertical="center"/>
    </xf>
    <xf numFmtId="0" fontId="48" fillId="0" borderId="106" xfId="47" applyFont="1" applyFill="1" applyBorder="1" applyAlignment="1">
      <alignment horizontal="center" vertical="center"/>
    </xf>
    <xf numFmtId="0" fontId="48" fillId="0" borderId="107" xfId="47" applyFont="1" applyFill="1" applyBorder="1" applyAlignment="1">
      <alignment horizontal="center" vertical="center"/>
    </xf>
    <xf numFmtId="0" fontId="35" fillId="0" borderId="113" xfId="43" applyNumberFormat="1" applyFont="1" applyBorder="1" applyAlignment="1">
      <alignment horizontal="center" vertical="center" shrinkToFit="1"/>
    </xf>
    <xf numFmtId="20" fontId="1" fillId="0" borderId="0" xfId="43" applyNumberFormat="1" applyFont="1" applyFill="1" applyBorder="1" applyAlignment="1">
      <alignment horizontal="center" vertical="center" shrinkToFit="1"/>
    </xf>
    <xf numFmtId="0" fontId="35" fillId="0" borderId="0" xfId="43" applyNumberFormat="1" applyFont="1" applyFill="1" applyBorder="1" applyAlignment="1">
      <alignment horizontal="center" vertical="center" shrinkToFit="1"/>
    </xf>
    <xf numFmtId="0" fontId="45" fillId="0" borderId="0" xfId="43" applyFont="1" applyFill="1" applyAlignment="1">
      <alignment vertical="center"/>
    </xf>
    <xf numFmtId="0" fontId="1" fillId="0" borderId="0" xfId="43" applyFill="1" applyAlignment="1">
      <alignment vertical="center"/>
    </xf>
    <xf numFmtId="0" fontId="42" fillId="0" borderId="0" xfId="43" applyFont="1" applyFill="1" applyAlignment="1">
      <alignment vertical="center"/>
    </xf>
    <xf numFmtId="0" fontId="17" fillId="0" borderId="0" xfId="43" applyFont="1" applyFill="1" applyAlignment="1">
      <alignment vertical="center"/>
    </xf>
    <xf numFmtId="0" fontId="50" fillId="0" borderId="0" xfId="43" applyFont="1" applyAlignment="1">
      <alignment horizontal="center" vertical="center"/>
    </xf>
    <xf numFmtId="0" fontId="50" fillId="0" borderId="0" xfId="43" applyFont="1" applyAlignment="1">
      <alignment horizontal="center" vertical="center" shrinkToFit="1"/>
    </xf>
    <xf numFmtId="0" fontId="52" fillId="0" borderId="35" xfId="43" applyFont="1" applyBorder="1" applyAlignment="1">
      <alignment horizontal="center" vertical="center" shrinkToFit="1"/>
    </xf>
    <xf numFmtId="0" fontId="52" fillId="0" borderId="39" xfId="43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0" fillId="0" borderId="0" xfId="0" applyAlignment="1">
      <alignment shrinkToFit="1"/>
    </xf>
    <xf numFmtId="0" fontId="53" fillId="0" borderId="0" xfId="50"/>
    <xf numFmtId="0" fontId="53" fillId="0" borderId="11" xfId="50" applyBorder="1" applyAlignment="1">
      <alignment horizontal="center" vertical="center"/>
    </xf>
    <xf numFmtId="0" fontId="30" fillId="29" borderId="11" xfId="50" applyFont="1" applyFill="1" applyBorder="1" applyAlignment="1">
      <alignment horizontal="center" vertical="center" wrapText="1"/>
    </xf>
    <xf numFmtId="0" fontId="54" fillId="0" borderId="11" xfId="50" applyFont="1" applyBorder="1" applyAlignment="1">
      <alignment horizontal="center" vertical="center" shrinkToFit="1"/>
    </xf>
    <xf numFmtId="0" fontId="54" fillId="0" borderId="12" xfId="50" applyFont="1" applyBorder="1" applyAlignment="1">
      <alignment horizontal="center" vertical="center" shrinkToFit="1"/>
    </xf>
    <xf numFmtId="0" fontId="54" fillId="0" borderId="12" xfId="50" applyNumberFormat="1" applyFont="1" applyBorder="1" applyAlignment="1">
      <alignment horizontal="center" vertical="center"/>
    </xf>
    <xf numFmtId="0" fontId="54" fillId="0" borderId="11" xfId="50" applyNumberFormat="1" applyFont="1" applyBorder="1" applyAlignment="1">
      <alignment horizontal="center" vertical="center"/>
    </xf>
    <xf numFmtId="0" fontId="53" fillId="0" borderId="121" xfId="50" applyBorder="1" applyAlignment="1">
      <alignment horizontal="center" vertical="center"/>
    </xf>
    <xf numFmtId="0" fontId="53" fillId="30" borderId="121" xfId="50" applyFill="1" applyBorder="1" applyAlignment="1">
      <alignment horizontal="center" vertical="center"/>
    </xf>
    <xf numFmtId="0" fontId="53" fillId="0" borderId="121" xfId="50" applyBorder="1" applyAlignment="1">
      <alignment vertical="center" shrinkToFit="1"/>
    </xf>
    <xf numFmtId="0" fontId="53" fillId="0" borderId="121" xfId="50" applyNumberFormat="1" applyFont="1" applyBorder="1" applyAlignment="1">
      <alignment horizontal="center" vertical="center"/>
    </xf>
    <xf numFmtId="0" fontId="17" fillId="0" borderId="0" xfId="50" applyFont="1" applyBorder="1" applyAlignment="1"/>
    <xf numFmtId="0" fontId="53" fillId="0" borderId="122" xfId="50" applyBorder="1" applyAlignment="1">
      <alignment horizontal="center" vertical="center"/>
    </xf>
    <xf numFmtId="0" fontId="53" fillId="29" borderId="122" xfId="50" applyFill="1" applyBorder="1" applyAlignment="1">
      <alignment horizontal="center" vertical="center"/>
    </xf>
    <xf numFmtId="0" fontId="53" fillId="0" borderId="122" xfId="50" applyFont="1" applyBorder="1" applyAlignment="1">
      <alignment vertical="center" shrinkToFit="1"/>
    </xf>
    <xf numFmtId="0" fontId="53" fillId="0" borderId="122" xfId="50" applyFont="1" applyBorder="1" applyAlignment="1">
      <alignment horizontal="center" vertical="center"/>
    </xf>
    <xf numFmtId="0" fontId="53" fillId="0" borderId="122" xfId="50" applyNumberFormat="1" applyFont="1" applyBorder="1" applyAlignment="1">
      <alignment horizontal="center" vertical="center"/>
    </xf>
    <xf numFmtId="0" fontId="55" fillId="0" borderId="0" xfId="50" applyFont="1" applyBorder="1" applyAlignment="1"/>
    <xf numFmtId="0" fontId="53" fillId="0" borderId="122" xfId="50" applyFill="1" applyBorder="1" applyAlignment="1">
      <alignment vertical="center" shrinkToFit="1"/>
    </xf>
    <xf numFmtId="0" fontId="53" fillId="0" borderId="122" xfId="50" applyNumberFormat="1" applyBorder="1" applyAlignment="1">
      <alignment horizontal="center" vertical="center"/>
    </xf>
    <xf numFmtId="0" fontId="53" fillId="0" borderId="0" xfId="50" applyFont="1" applyFill="1" applyBorder="1" applyAlignment="1"/>
    <xf numFmtId="0" fontId="53" fillId="0" borderId="122" xfId="50" applyFont="1" applyFill="1" applyBorder="1" applyAlignment="1">
      <alignment vertical="center" shrinkToFit="1"/>
    </xf>
    <xf numFmtId="0" fontId="53" fillId="0" borderId="123" xfId="50" applyFill="1" applyBorder="1" applyAlignment="1">
      <alignment vertical="center" shrinkToFit="1"/>
    </xf>
    <xf numFmtId="0" fontId="53" fillId="29" borderId="121" xfId="50" applyFill="1" applyBorder="1" applyAlignment="1">
      <alignment horizontal="center" vertical="center"/>
    </xf>
    <xf numFmtId="0" fontId="53" fillId="0" borderId="124" xfId="50" applyNumberFormat="1" applyFont="1" applyBorder="1" applyAlignment="1">
      <alignment horizontal="center" vertical="center"/>
    </xf>
    <xf numFmtId="0" fontId="53" fillId="29" borderId="124" xfId="50" applyFill="1" applyBorder="1" applyAlignment="1">
      <alignment horizontal="center" vertical="center"/>
    </xf>
    <xf numFmtId="0" fontId="53" fillId="0" borderId="124" xfId="50" applyFill="1" applyBorder="1" applyAlignment="1">
      <alignment vertical="center" shrinkToFit="1"/>
    </xf>
    <xf numFmtId="0" fontId="53" fillId="29" borderId="123" xfId="50" applyFill="1" applyBorder="1" applyAlignment="1">
      <alignment horizontal="center" vertical="center"/>
    </xf>
    <xf numFmtId="0" fontId="53" fillId="0" borderId="123" xfId="50" applyFont="1" applyBorder="1" applyAlignment="1">
      <alignment horizontal="center" vertical="center"/>
    </xf>
    <xf numFmtId="0" fontId="53" fillId="0" borderId="123" xfId="50" applyNumberFormat="1" applyFont="1" applyBorder="1" applyAlignment="1">
      <alignment horizontal="center" vertical="center"/>
    </xf>
    <xf numFmtId="0" fontId="53" fillId="0" borderId="124" xfId="50" applyBorder="1" applyAlignment="1">
      <alignment horizontal="center" vertical="center"/>
    </xf>
    <xf numFmtId="0" fontId="53" fillId="0" borderId="124" xfId="50" applyFont="1" applyFill="1" applyBorder="1" applyAlignment="1">
      <alignment vertical="center" shrinkToFit="1"/>
    </xf>
    <xf numFmtId="0" fontId="53" fillId="0" borderId="123" xfId="50" applyFont="1" applyFill="1" applyBorder="1" applyAlignment="1">
      <alignment vertical="center" shrinkToFit="1"/>
    </xf>
    <xf numFmtId="0" fontId="53" fillId="0" borderId="123" xfId="50" applyBorder="1" applyAlignment="1">
      <alignment horizontal="center" vertical="center"/>
    </xf>
    <xf numFmtId="0" fontId="56" fillId="0" borderId="0" xfId="50" applyFont="1"/>
    <xf numFmtId="0" fontId="53" fillId="0" borderId="0" xfId="50" applyBorder="1"/>
    <xf numFmtId="0" fontId="53" fillId="0" borderId="0" xfId="50" applyFont="1" applyBorder="1" applyAlignment="1">
      <alignment shrinkToFit="1"/>
    </xf>
    <xf numFmtId="0" fontId="53" fillId="0" borderId="0" xfId="50" applyBorder="1" applyAlignment="1">
      <alignment shrinkToFit="1"/>
    </xf>
    <xf numFmtId="0" fontId="53" fillId="0" borderId="0" xfId="50" applyNumberFormat="1" applyBorder="1"/>
    <xf numFmtId="0" fontId="53" fillId="0" borderId="0" xfId="50" applyFont="1" applyAlignment="1">
      <alignment shrinkToFit="1"/>
    </xf>
    <xf numFmtId="0" fontId="53" fillId="0" borderId="0" xfId="50" applyAlignment="1">
      <alignment shrinkToFit="1"/>
    </xf>
    <xf numFmtId="0" fontId="53" fillId="0" borderId="0" xfId="50" applyNumberFormat="1"/>
    <xf numFmtId="0" fontId="1" fillId="0" borderId="122" xfId="50" applyFont="1" applyFill="1" applyBorder="1" applyAlignment="1">
      <alignment vertical="center" shrinkToFit="1"/>
    </xf>
    <xf numFmtId="0" fontId="1" fillId="0" borderId="123" xfId="50" applyFont="1" applyFill="1" applyBorder="1" applyAlignment="1">
      <alignment vertical="center" shrinkToFit="1"/>
    </xf>
    <xf numFmtId="0" fontId="1" fillId="0" borderId="123" xfId="50" applyFont="1" applyBorder="1" applyAlignment="1">
      <alignment horizontal="center" vertical="center"/>
    </xf>
    <xf numFmtId="0" fontId="1" fillId="0" borderId="122" xfId="50" applyNumberFormat="1" applyFont="1" applyBorder="1" applyAlignment="1">
      <alignment horizontal="center" vertical="center"/>
    </xf>
    <xf numFmtId="0" fontId="1" fillId="0" borderId="125" xfId="50" applyFont="1" applyBorder="1" applyAlignment="1">
      <alignment vertical="center" shrinkToFit="1"/>
    </xf>
    <xf numFmtId="0" fontId="53" fillId="0" borderId="126" xfId="50" applyNumberFormat="1" applyBorder="1" applyAlignment="1">
      <alignment horizontal="center" vertical="center"/>
    </xf>
    <xf numFmtId="0" fontId="1" fillId="0" borderId="122" xfId="50" applyFont="1" applyBorder="1" applyAlignment="1">
      <alignment horizontal="center" vertical="center"/>
    </xf>
    <xf numFmtId="0" fontId="1" fillId="0" borderId="121" xfId="50" applyFont="1" applyFill="1" applyBorder="1" applyAlignment="1">
      <alignment vertical="center" shrinkToFit="1"/>
    </xf>
    <xf numFmtId="0" fontId="53" fillId="0" borderId="124" xfId="50" applyNumberFormat="1" applyBorder="1" applyAlignment="1">
      <alignment horizontal="center" vertical="center"/>
    </xf>
    <xf numFmtId="0" fontId="53" fillId="0" borderId="121" xfId="50" applyFont="1" applyFill="1" applyBorder="1" applyAlignment="1">
      <alignment vertical="center" shrinkToFit="1"/>
    </xf>
    <xf numFmtId="0" fontId="8" fillId="0" borderId="0" xfId="50" applyFont="1" applyAlignment="1">
      <alignment vertical="center"/>
    </xf>
    <xf numFmtId="0" fontId="8" fillId="0" borderId="11" xfId="50" applyFont="1" applyBorder="1" applyAlignment="1">
      <alignment horizontal="center" vertical="center"/>
    </xf>
    <xf numFmtId="0" fontId="53" fillId="0" borderId="122" xfId="50" applyNumberFormat="1" applyFont="1" applyBorder="1" applyAlignment="1">
      <alignment horizontal="center" vertical="center"/>
    </xf>
    <xf numFmtId="0" fontId="53" fillId="0" borderId="123" xfId="5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shrinkToFit="1"/>
    </xf>
    <xf numFmtId="56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31" xfId="0" applyNumberFormat="1" applyBorder="1" applyAlignment="1">
      <alignment horizontal="center" vertical="center"/>
    </xf>
    <xf numFmtId="0" fontId="4" fillId="26" borderId="11" xfId="0" applyNumberFormat="1" applyFont="1" applyFill="1" applyBorder="1" applyAlignment="1">
      <alignment horizontal="center" vertical="center" shrinkToFit="1"/>
    </xf>
    <xf numFmtId="0" fontId="4" fillId="26" borderId="15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4" fillId="26" borderId="11" xfId="0" applyNumberFormat="1" applyFont="1" applyFill="1" applyBorder="1" applyAlignment="1">
      <alignment horizontal="center" vertical="center"/>
    </xf>
    <xf numFmtId="0" fontId="4" fillId="26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/>
    </xf>
    <xf numFmtId="0" fontId="31" fillId="24" borderId="0" xfId="0" applyFont="1" applyFill="1" applyBorder="1" applyAlignment="1">
      <alignment horizontal="center" vertical="center" textRotation="255" wrapText="1"/>
    </xf>
    <xf numFmtId="0" fontId="30" fillId="0" borderId="1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 horizontal="center" vertical="center"/>
    </xf>
    <xf numFmtId="0" fontId="48" fillId="26" borderId="85" xfId="47" applyFont="1" applyFill="1" applyBorder="1" applyAlignment="1">
      <alignment horizontal="center" vertical="center"/>
    </xf>
    <xf numFmtId="0" fontId="48" fillId="26" borderId="112" xfId="47" applyFont="1" applyFill="1" applyBorder="1" applyAlignment="1">
      <alignment horizontal="center" vertical="center"/>
    </xf>
    <xf numFmtId="0" fontId="50" fillId="0" borderId="0" xfId="43" applyFont="1" applyAlignment="1">
      <alignment horizontal="center" vertical="center" shrinkToFit="1"/>
    </xf>
    <xf numFmtId="0" fontId="48" fillId="0" borderId="11" xfId="47" applyFont="1" applyBorder="1" applyAlignment="1">
      <alignment horizontal="center" vertical="center"/>
    </xf>
    <xf numFmtId="0" fontId="48" fillId="0" borderId="111" xfId="47" applyFont="1" applyBorder="1" applyAlignment="1">
      <alignment horizontal="center" vertical="center"/>
    </xf>
    <xf numFmtId="0" fontId="48" fillId="0" borderId="14" xfId="47" applyFont="1" applyBorder="1" applyAlignment="1">
      <alignment horizontal="center" vertical="center"/>
    </xf>
    <xf numFmtId="0" fontId="48" fillId="0" borderId="93" xfId="47" applyFont="1" applyFill="1" applyBorder="1" applyAlignment="1">
      <alignment horizontal="center" vertical="center"/>
    </xf>
    <xf numFmtId="0" fontId="48" fillId="0" borderId="94" xfId="47" applyFont="1" applyFill="1" applyBorder="1" applyAlignment="1">
      <alignment horizontal="center" vertical="center"/>
    </xf>
    <xf numFmtId="0" fontId="48" fillId="0" borderId="95" xfId="47" applyFont="1" applyFill="1" applyBorder="1" applyAlignment="1">
      <alignment horizontal="center" vertical="center"/>
    </xf>
    <xf numFmtId="0" fontId="3" fillId="0" borderId="92" xfId="48" applyFont="1" applyBorder="1" applyAlignment="1">
      <alignment horizontal="center" vertical="center" shrinkToFit="1"/>
    </xf>
    <xf numFmtId="0" fontId="3" fillId="0" borderId="104" xfId="48" applyFont="1" applyBorder="1" applyAlignment="1">
      <alignment horizontal="center" vertical="center" shrinkToFit="1"/>
    </xf>
    <xf numFmtId="0" fontId="48" fillId="0" borderId="96" xfId="47" applyFont="1" applyFill="1" applyBorder="1" applyAlignment="1">
      <alignment horizontal="center" vertical="center"/>
    </xf>
    <xf numFmtId="0" fontId="48" fillId="0" borderId="97" xfId="47" applyFont="1" applyFill="1" applyBorder="1" applyAlignment="1">
      <alignment horizontal="center" vertical="center"/>
    </xf>
    <xf numFmtId="0" fontId="48" fillId="0" borderId="98" xfId="47" applyFont="1" applyFill="1" applyBorder="1" applyAlignment="1">
      <alignment horizontal="center" vertical="center"/>
    </xf>
    <xf numFmtId="0" fontId="48" fillId="0" borderId="108" xfId="47" applyFont="1" applyFill="1" applyBorder="1" applyAlignment="1">
      <alignment horizontal="center" vertical="center"/>
    </xf>
    <xf numFmtId="0" fontId="48" fillId="0" borderId="109" xfId="47" applyFont="1" applyFill="1" applyBorder="1" applyAlignment="1">
      <alignment horizontal="center" vertical="center"/>
    </xf>
    <xf numFmtId="0" fontId="48" fillId="0" borderId="110" xfId="47" applyFont="1" applyFill="1" applyBorder="1" applyAlignment="1">
      <alignment horizontal="center" vertical="center"/>
    </xf>
    <xf numFmtId="0" fontId="3" fillId="0" borderId="78" xfId="48" applyFont="1" applyBorder="1" applyAlignment="1">
      <alignment horizontal="center" vertical="center" shrinkToFit="1"/>
    </xf>
    <xf numFmtId="0" fontId="48" fillId="0" borderId="79" xfId="47" applyFont="1" applyFill="1" applyBorder="1" applyAlignment="1">
      <alignment horizontal="center" vertical="center"/>
    </xf>
    <xf numFmtId="0" fontId="48" fillId="0" borderId="80" xfId="47" applyFont="1" applyFill="1" applyBorder="1" applyAlignment="1">
      <alignment horizontal="center" vertical="center"/>
    </xf>
    <xf numFmtId="0" fontId="48" fillId="0" borderId="81" xfId="47" applyFont="1" applyFill="1" applyBorder="1" applyAlignment="1">
      <alignment horizontal="center" vertical="center"/>
    </xf>
    <xf numFmtId="0" fontId="46" fillId="26" borderId="61" xfId="49" applyFont="1" applyFill="1" applyBorder="1" applyAlignment="1">
      <alignment horizontal="center" vertical="center" shrinkToFit="1"/>
    </xf>
    <xf numFmtId="0" fontId="46" fillId="26" borderId="62" xfId="49" applyFont="1" applyFill="1" applyBorder="1" applyAlignment="1">
      <alignment horizontal="center" vertical="center" shrinkToFit="1"/>
    </xf>
    <xf numFmtId="0" fontId="46" fillId="26" borderId="63" xfId="49" applyFont="1" applyFill="1" applyBorder="1" applyAlignment="1">
      <alignment horizontal="center" vertical="center" shrinkToFit="1"/>
    </xf>
    <xf numFmtId="56" fontId="36" fillId="0" borderId="88" xfId="43" applyNumberFormat="1" applyFont="1" applyBorder="1" applyAlignment="1">
      <alignment horizontal="center" vertical="center" shrinkToFit="1"/>
    </xf>
    <xf numFmtId="56" fontId="36" fillId="0" borderId="89" xfId="43" applyNumberFormat="1" applyFont="1" applyBorder="1" applyAlignment="1">
      <alignment horizontal="center" vertical="center" shrinkToFit="1"/>
    </xf>
    <xf numFmtId="56" fontId="36" fillId="0" borderId="90" xfId="43" applyNumberFormat="1" applyFont="1" applyBorder="1" applyAlignment="1">
      <alignment horizontal="center" vertical="center" shrinkToFit="1"/>
    </xf>
    <xf numFmtId="0" fontId="48" fillId="26" borderId="77" xfId="47" applyFont="1" applyFill="1" applyBorder="1" applyAlignment="1">
      <alignment horizontal="center" vertical="center"/>
    </xf>
    <xf numFmtId="0" fontId="48" fillId="0" borderId="66" xfId="47" applyFont="1" applyBorder="1" applyAlignment="1">
      <alignment horizontal="center" vertical="center"/>
    </xf>
    <xf numFmtId="0" fontId="48" fillId="0" borderId="69" xfId="47" applyFont="1" applyBorder="1" applyAlignment="1">
      <alignment horizontal="center" vertical="center"/>
    </xf>
    <xf numFmtId="0" fontId="3" fillId="0" borderId="70" xfId="48" applyFont="1" applyBorder="1" applyAlignment="1">
      <alignment horizontal="center" vertical="center" shrinkToFit="1"/>
    </xf>
    <xf numFmtId="0" fontId="48" fillId="0" borderId="71" xfId="47" applyFont="1" applyFill="1" applyBorder="1" applyAlignment="1">
      <alignment horizontal="center" vertical="center"/>
    </xf>
    <xf numFmtId="0" fontId="48" fillId="0" borderId="72" xfId="47" applyFont="1" applyFill="1" applyBorder="1" applyAlignment="1">
      <alignment horizontal="center" vertical="center"/>
    </xf>
    <xf numFmtId="0" fontId="48" fillId="0" borderId="73" xfId="47" applyFont="1" applyFill="1" applyBorder="1" applyAlignment="1">
      <alignment horizontal="center" vertical="center"/>
    </xf>
    <xf numFmtId="0" fontId="48" fillId="0" borderId="74" xfId="47" applyFont="1" applyFill="1" applyBorder="1" applyAlignment="1">
      <alignment horizontal="center" vertical="center"/>
    </xf>
    <xf numFmtId="0" fontId="48" fillId="0" borderId="75" xfId="47" applyFont="1" applyFill="1" applyBorder="1" applyAlignment="1">
      <alignment horizontal="center" vertical="center"/>
    </xf>
    <xf numFmtId="0" fontId="48" fillId="0" borderId="76" xfId="47" applyFont="1" applyFill="1" applyBorder="1" applyAlignment="1">
      <alignment horizontal="center" vertical="center"/>
    </xf>
    <xf numFmtId="0" fontId="48" fillId="0" borderId="65" xfId="47" applyFont="1" applyBorder="1" applyAlignment="1">
      <alignment horizontal="center" vertical="center"/>
    </xf>
    <xf numFmtId="0" fontId="48" fillId="0" borderId="68" xfId="47" applyFont="1" applyBorder="1" applyAlignment="1">
      <alignment horizontal="center" vertical="center"/>
    </xf>
    <xf numFmtId="0" fontId="43" fillId="27" borderId="57" xfId="43" applyFont="1" applyFill="1" applyBorder="1" applyAlignment="1">
      <alignment horizontal="center" vertical="center" shrinkToFit="1"/>
    </xf>
    <xf numFmtId="0" fontId="43" fillId="27" borderId="58" xfId="43" applyFont="1" applyFill="1" applyBorder="1" applyAlignment="1">
      <alignment horizontal="center" vertical="center" shrinkToFit="1"/>
    </xf>
    <xf numFmtId="0" fontId="44" fillId="28" borderId="58" xfId="43" applyFont="1" applyFill="1" applyBorder="1" applyAlignment="1">
      <alignment horizontal="center" vertical="center" shrinkToFit="1"/>
    </xf>
    <xf numFmtId="0" fontId="44" fillId="28" borderId="59" xfId="43" applyFont="1" applyFill="1" applyBorder="1" applyAlignment="1">
      <alignment horizontal="center" vertical="center" shrinkToFit="1"/>
    </xf>
    <xf numFmtId="0" fontId="1" fillId="0" borderId="64" xfId="43" applyBorder="1" applyAlignment="1">
      <alignment horizontal="center" vertical="center"/>
    </xf>
    <xf numFmtId="0" fontId="1" fillId="0" borderId="67" xfId="43" applyBorder="1" applyAlignment="1">
      <alignment horizontal="center" vertical="center"/>
    </xf>
    <xf numFmtId="0" fontId="1" fillId="0" borderId="65" xfId="43" applyFill="1" applyBorder="1" applyAlignment="1">
      <alignment horizontal="center" vertical="center" shrinkToFit="1"/>
    </xf>
    <xf numFmtId="0" fontId="1" fillId="0" borderId="68" xfId="43" applyFill="1" applyBorder="1" applyAlignment="1">
      <alignment horizontal="center" vertical="center" shrinkToFit="1"/>
    </xf>
    <xf numFmtId="0" fontId="46" fillId="26" borderId="116" xfId="49" applyFont="1" applyFill="1" applyBorder="1" applyAlignment="1">
      <alignment horizontal="center" vertical="center" shrinkToFit="1"/>
    </xf>
    <xf numFmtId="0" fontId="46" fillId="26" borderId="117" xfId="49" applyFont="1" applyFill="1" applyBorder="1" applyAlignment="1">
      <alignment horizontal="center" vertical="center" shrinkToFit="1"/>
    </xf>
    <xf numFmtId="0" fontId="46" fillId="26" borderId="118" xfId="49" applyFont="1" applyFill="1" applyBorder="1" applyAlignment="1">
      <alignment horizontal="center" vertical="center" shrinkToFit="1"/>
    </xf>
    <xf numFmtId="0" fontId="46" fillId="26" borderId="114" xfId="49" applyFont="1" applyFill="1" applyBorder="1" applyAlignment="1">
      <alignment horizontal="center" vertical="center" shrinkToFit="1"/>
    </xf>
    <xf numFmtId="0" fontId="46" fillId="26" borderId="94" xfId="49" applyFont="1" applyFill="1" applyBorder="1" applyAlignment="1">
      <alignment horizontal="center" vertical="center" shrinkToFit="1"/>
    </xf>
    <xf numFmtId="0" fontId="46" fillId="26" borderId="115" xfId="49" applyFont="1" applyFill="1" applyBorder="1" applyAlignment="1">
      <alignment horizontal="center" vertical="center" shrinkToFit="1"/>
    </xf>
    <xf numFmtId="0" fontId="40" fillId="0" borderId="0" xfId="43" applyFont="1" applyAlignment="1">
      <alignment horizontal="center" vertical="center"/>
    </xf>
    <xf numFmtId="0" fontId="48" fillId="0" borderId="15" xfId="47" applyFont="1" applyBorder="1" applyAlignment="1">
      <alignment horizontal="center" vertical="center"/>
    </xf>
    <xf numFmtId="0" fontId="48" fillId="0" borderId="119" xfId="47" applyFont="1" applyBorder="1" applyAlignment="1">
      <alignment horizontal="center" vertical="center"/>
    </xf>
    <xf numFmtId="0" fontId="48" fillId="0" borderId="120" xfId="47" applyFont="1" applyBorder="1" applyAlignment="1">
      <alignment horizontal="center" vertical="center"/>
    </xf>
    <xf numFmtId="0" fontId="35" fillId="0" borderId="48" xfId="43" applyNumberFormat="1" applyFont="1" applyBorder="1" applyAlignment="1">
      <alignment horizontal="center" vertical="center" shrinkToFit="1"/>
    </xf>
    <xf numFmtId="0" fontId="35" fillId="0" borderId="52" xfId="43" applyNumberFormat="1" applyFont="1" applyBorder="1" applyAlignment="1">
      <alignment horizontal="center" vertical="center" shrinkToFit="1"/>
    </xf>
    <xf numFmtId="0" fontId="6" fillId="0" borderId="24" xfId="42" applyFont="1" applyBorder="1" applyAlignment="1">
      <alignment horizontal="center" vertical="center" shrinkToFit="1"/>
    </xf>
    <xf numFmtId="0" fontId="6" fillId="0" borderId="23" xfId="42" applyFont="1" applyBorder="1" applyAlignment="1">
      <alignment horizontal="center" vertical="center" shrinkToFit="1"/>
    </xf>
    <xf numFmtId="0" fontId="6" fillId="0" borderId="20" xfId="42" applyFont="1" applyBorder="1" applyAlignment="1">
      <alignment horizontal="center" vertical="center" shrinkToFit="1"/>
    </xf>
    <xf numFmtId="0" fontId="6" fillId="0" borderId="10" xfId="42" applyFont="1" applyBorder="1" applyAlignment="1">
      <alignment horizontal="center" vertical="center" shrinkToFit="1"/>
    </xf>
    <xf numFmtId="0" fontId="6" fillId="0" borderId="0" xfId="42" applyFont="1" applyBorder="1" applyAlignment="1">
      <alignment horizontal="center" vertical="center" shrinkToFit="1"/>
    </xf>
    <xf numFmtId="0" fontId="6" fillId="0" borderId="22" xfId="42" applyFont="1" applyBorder="1" applyAlignment="1">
      <alignment horizontal="center" vertical="center" shrinkToFit="1"/>
    </xf>
    <xf numFmtId="0" fontId="6" fillId="0" borderId="25" xfId="42" applyFont="1" applyBorder="1" applyAlignment="1">
      <alignment horizontal="center" vertical="center" shrinkToFit="1"/>
    </xf>
    <xf numFmtId="0" fontId="6" fillId="0" borderId="16" xfId="42" applyFont="1" applyBorder="1" applyAlignment="1">
      <alignment horizontal="center" vertical="center" shrinkToFit="1"/>
    </xf>
    <xf numFmtId="0" fontId="6" fillId="0" borderId="26" xfId="42" applyFont="1" applyBorder="1" applyAlignment="1">
      <alignment horizontal="center" vertical="center" shrinkToFit="1"/>
    </xf>
    <xf numFmtId="0" fontId="35" fillId="0" borderId="46" xfId="43" applyNumberFormat="1" applyFont="1" applyBorder="1" applyAlignment="1">
      <alignment horizontal="center" vertical="center" shrinkToFit="1"/>
    </xf>
    <xf numFmtId="0" fontId="35" fillId="0" borderId="50" xfId="43" applyNumberFormat="1" applyFont="1" applyBorder="1" applyAlignment="1">
      <alignment horizontal="center" vertical="center" shrinkToFit="1"/>
    </xf>
    <xf numFmtId="0" fontId="35" fillId="0" borderId="54" xfId="43" applyNumberFormat="1" applyFont="1" applyBorder="1" applyAlignment="1">
      <alignment horizontal="center" vertical="center" shrinkToFit="1"/>
    </xf>
    <xf numFmtId="0" fontId="35" fillId="0" borderId="56" xfId="43" applyNumberFormat="1" applyFont="1" applyBorder="1" applyAlignment="1">
      <alignment horizontal="center" vertical="center" shrinkToFit="1"/>
    </xf>
    <xf numFmtId="0" fontId="27" fillId="0" borderId="0" xfId="42" applyFont="1" applyAlignment="1">
      <alignment horizontal="center" vertical="center" textRotation="255" shrinkToFit="1"/>
    </xf>
    <xf numFmtId="0" fontId="35" fillId="0" borderId="46" xfId="43" applyNumberFormat="1" applyFont="1" applyBorder="1" applyAlignment="1">
      <alignment horizontal="center" vertical="center" wrapText="1" shrinkToFit="1"/>
    </xf>
    <xf numFmtId="0" fontId="35" fillId="0" borderId="50" xfId="43" applyNumberFormat="1" applyFont="1" applyBorder="1" applyAlignment="1">
      <alignment horizontal="center" vertical="center" wrapText="1" shrinkToFit="1"/>
    </xf>
    <xf numFmtId="0" fontId="4" fillId="26" borderId="36" xfId="42" applyFont="1" applyFill="1" applyBorder="1" applyAlignment="1">
      <alignment horizontal="center" vertical="center" shrinkToFit="1"/>
    </xf>
    <xf numFmtId="0" fontId="4" fillId="26" borderId="37" xfId="42" applyFont="1" applyFill="1" applyBorder="1" applyAlignment="1">
      <alignment horizontal="center" vertical="center" shrinkToFit="1"/>
    </xf>
    <xf numFmtId="0" fontId="4" fillId="26" borderId="38" xfId="42" applyFont="1" applyFill="1" applyBorder="1" applyAlignment="1">
      <alignment horizontal="center" vertical="center" shrinkToFit="1"/>
    </xf>
    <xf numFmtId="0" fontId="36" fillId="0" borderId="40" xfId="43" applyFont="1" applyBorder="1" applyAlignment="1">
      <alignment horizontal="center" vertical="center" shrinkToFit="1"/>
    </xf>
    <xf numFmtId="0" fontId="36" fillId="0" borderId="41" xfId="43" applyFont="1" applyBorder="1" applyAlignment="1">
      <alignment horizontal="center" vertical="center" shrinkToFit="1"/>
    </xf>
    <xf numFmtId="0" fontId="37" fillId="0" borderId="42" xfId="43" applyFont="1" applyBorder="1" applyAlignment="1">
      <alignment horizontal="center" vertical="center" shrinkToFit="1"/>
    </xf>
    <xf numFmtId="0" fontId="37" fillId="0" borderId="43" xfId="43" applyFont="1" applyBorder="1" applyAlignment="1">
      <alignment horizontal="center" vertical="center" shrinkToFit="1"/>
    </xf>
    <xf numFmtId="0" fontId="37" fillId="0" borderId="44" xfId="43" applyFont="1" applyBorder="1" applyAlignment="1">
      <alignment horizontal="center" vertical="center" shrinkToFit="1"/>
    </xf>
    <xf numFmtId="0" fontId="29" fillId="0" borderId="0" xfId="42" applyFont="1" applyAlignment="1">
      <alignment horizontal="center" shrinkToFit="1"/>
    </xf>
    <xf numFmtId="0" fontId="33" fillId="27" borderId="32" xfId="43" applyFont="1" applyFill="1" applyBorder="1" applyAlignment="1">
      <alignment horizontal="center" vertical="center" shrinkToFit="1"/>
    </xf>
    <xf numFmtId="0" fontId="33" fillId="27" borderId="33" xfId="43" applyFont="1" applyFill="1" applyBorder="1" applyAlignment="1">
      <alignment horizontal="center" vertical="center" shrinkToFit="1"/>
    </xf>
    <xf numFmtId="0" fontId="34" fillId="28" borderId="32" xfId="43" applyFont="1" applyFill="1" applyBorder="1" applyAlignment="1">
      <alignment horizontal="center" vertical="center" shrinkToFit="1"/>
    </xf>
    <xf numFmtId="0" fontId="34" fillId="28" borderId="34" xfId="43" applyFont="1" applyFill="1" applyBorder="1" applyAlignment="1">
      <alignment horizontal="center" vertical="center" shrinkToFit="1"/>
    </xf>
    <xf numFmtId="0" fontId="34" fillId="28" borderId="33" xfId="43" applyFont="1" applyFill="1" applyBorder="1" applyAlignment="1">
      <alignment horizontal="center" vertical="center" shrinkToFit="1"/>
    </xf>
    <xf numFmtId="0" fontId="27" fillId="0" borderId="0" xfId="42" applyFont="1" applyAlignment="1">
      <alignment horizontal="center" vertical="center" textRotation="255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_コピー ～ NIKEアントラーズカップ2011U-10" xfId="44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3" xfId="43"/>
    <cellStyle name="標準 3 2" xfId="45"/>
    <cellStyle name="標準 3_2010nikecupu-9対戦表(修正）" xfId="46"/>
    <cellStyle name="標準 3_NIKE2010　集計案" xfId="49"/>
    <cellStyle name="標準 4" xfId="50"/>
    <cellStyle name="標準_2007鹿嶋市リーグ戦(1)" xfId="47"/>
    <cellStyle name="標準_Sheet1 3" xfId="48"/>
    <cellStyle name="良い" xfId="41" builtinId="26" customBuiltin="1"/>
  </cellStyles>
  <dxfs count="3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100-000001240000}"/>
            </a:ext>
          </a:extLst>
        </xdr:cNvPr>
        <xdr:cNvSpPr txBox="1">
          <a:spLocks noChangeArrowheads="1"/>
        </xdr:cNvSpPr>
      </xdr:nvSpPr>
      <xdr:spPr bwMode="auto">
        <a:xfrm>
          <a:off x="12506325" y="16764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SpPr txBox="1">
          <a:spLocks noChangeArrowheads="1"/>
        </xdr:cNvSpPr>
      </xdr:nvSpPr>
      <xdr:spPr bwMode="auto">
        <a:xfrm>
          <a:off x="12506325" y="16764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9219" name="Text Box 3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SpPr txBox="1">
          <a:spLocks noChangeArrowheads="1"/>
        </xdr:cNvSpPr>
      </xdr:nvSpPr>
      <xdr:spPr bwMode="auto">
        <a:xfrm>
          <a:off x="12506325" y="16764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9220" name="Text Box 4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SpPr txBox="1">
          <a:spLocks noChangeArrowheads="1"/>
        </xdr:cNvSpPr>
      </xdr:nvSpPr>
      <xdr:spPr bwMode="auto">
        <a:xfrm>
          <a:off x="12506325" y="16764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9221" name="Text Box 5">
          <a:extLst>
            <a:ext uri="{FF2B5EF4-FFF2-40B4-BE49-F238E27FC236}">
              <a16:creationId xmlns:a16="http://schemas.microsoft.com/office/drawing/2014/main" id="{00000000-0008-0000-0100-000005240000}"/>
            </a:ext>
          </a:extLst>
        </xdr:cNvPr>
        <xdr:cNvSpPr txBox="1">
          <a:spLocks noChangeArrowheads="1"/>
        </xdr:cNvSpPr>
      </xdr:nvSpPr>
      <xdr:spPr bwMode="auto">
        <a:xfrm>
          <a:off x="12506325" y="23050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9222" name="Text Box 6">
          <a:extLst>
            <a:ext uri="{FF2B5EF4-FFF2-40B4-BE49-F238E27FC236}">
              <a16:creationId xmlns:a16="http://schemas.microsoft.com/office/drawing/2014/main" id="{00000000-0008-0000-0100-000006240000}"/>
            </a:ext>
          </a:extLst>
        </xdr:cNvPr>
        <xdr:cNvSpPr txBox="1">
          <a:spLocks noChangeArrowheads="1"/>
        </xdr:cNvSpPr>
      </xdr:nvSpPr>
      <xdr:spPr bwMode="auto">
        <a:xfrm>
          <a:off x="12506325" y="481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9223" name="Text Box 7">
          <a:extLst>
            <a:ext uri="{FF2B5EF4-FFF2-40B4-BE49-F238E27FC236}">
              <a16:creationId xmlns:a16="http://schemas.microsoft.com/office/drawing/2014/main" id="{00000000-0008-0000-0100-000007240000}"/>
            </a:ext>
          </a:extLst>
        </xdr:cNvPr>
        <xdr:cNvSpPr txBox="1">
          <a:spLocks noChangeArrowheads="1"/>
        </xdr:cNvSpPr>
      </xdr:nvSpPr>
      <xdr:spPr bwMode="auto">
        <a:xfrm>
          <a:off x="12506325" y="41910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9224" name="Text Box 8">
          <a:extLst>
            <a:ext uri="{FF2B5EF4-FFF2-40B4-BE49-F238E27FC236}">
              <a16:creationId xmlns:a16="http://schemas.microsoft.com/office/drawing/2014/main" id="{00000000-0008-0000-0100-000008240000}"/>
            </a:ext>
          </a:extLst>
        </xdr:cNvPr>
        <xdr:cNvSpPr txBox="1">
          <a:spLocks noChangeArrowheads="1"/>
        </xdr:cNvSpPr>
      </xdr:nvSpPr>
      <xdr:spPr bwMode="auto">
        <a:xfrm>
          <a:off x="12506325" y="29337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 macro="" textlink="">
      <xdr:nvSpPr>
        <xdr:cNvPr id="9225" name="Text Box 9">
          <a:extLst>
            <a:ext uri="{FF2B5EF4-FFF2-40B4-BE49-F238E27FC236}">
              <a16:creationId xmlns:a16="http://schemas.microsoft.com/office/drawing/2014/main" id="{00000000-0008-0000-0100-000009240000}"/>
            </a:ext>
          </a:extLst>
        </xdr:cNvPr>
        <xdr:cNvSpPr txBox="1">
          <a:spLocks noChangeArrowheads="1"/>
        </xdr:cNvSpPr>
      </xdr:nvSpPr>
      <xdr:spPr bwMode="auto">
        <a:xfrm>
          <a:off x="78581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26" name="Text Box 10">
          <a:extLst>
            <a:ext uri="{FF2B5EF4-FFF2-40B4-BE49-F238E27FC236}">
              <a16:creationId xmlns:a16="http://schemas.microsoft.com/office/drawing/2014/main" id="{00000000-0008-0000-0100-00000A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27" name="Text Box 11">
          <a:extLst>
            <a:ext uri="{FF2B5EF4-FFF2-40B4-BE49-F238E27FC236}">
              <a16:creationId xmlns:a16="http://schemas.microsoft.com/office/drawing/2014/main" id="{00000000-0008-0000-0100-00000B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28" name="Text Box 12">
          <a:extLst>
            <a:ext uri="{FF2B5EF4-FFF2-40B4-BE49-F238E27FC236}">
              <a16:creationId xmlns:a16="http://schemas.microsoft.com/office/drawing/2014/main" id="{00000000-0008-0000-0100-00000C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29" name="Text Box 13">
          <a:extLst>
            <a:ext uri="{FF2B5EF4-FFF2-40B4-BE49-F238E27FC236}">
              <a16:creationId xmlns:a16="http://schemas.microsoft.com/office/drawing/2014/main" id="{00000000-0008-0000-0100-00000D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30" name="Text Box 14">
          <a:extLst>
            <a:ext uri="{FF2B5EF4-FFF2-40B4-BE49-F238E27FC236}">
              <a16:creationId xmlns:a16="http://schemas.microsoft.com/office/drawing/2014/main" id="{00000000-0008-0000-0100-00000E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31" name="Text Box 15">
          <a:extLst>
            <a:ext uri="{FF2B5EF4-FFF2-40B4-BE49-F238E27FC236}">
              <a16:creationId xmlns:a16="http://schemas.microsoft.com/office/drawing/2014/main" id="{00000000-0008-0000-0100-00000F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32" name="Text Box 16">
          <a:extLst>
            <a:ext uri="{FF2B5EF4-FFF2-40B4-BE49-F238E27FC236}">
              <a16:creationId xmlns:a16="http://schemas.microsoft.com/office/drawing/2014/main" id="{00000000-0008-0000-0100-000010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33" name="Text Box 17">
          <a:extLst>
            <a:ext uri="{FF2B5EF4-FFF2-40B4-BE49-F238E27FC236}">
              <a16:creationId xmlns:a16="http://schemas.microsoft.com/office/drawing/2014/main" id="{00000000-0008-0000-0100-000011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 macro="" textlink="">
      <xdr:nvSpPr>
        <xdr:cNvPr id="9234" name="Text Box 18">
          <a:extLst>
            <a:ext uri="{FF2B5EF4-FFF2-40B4-BE49-F238E27FC236}">
              <a16:creationId xmlns:a16="http://schemas.microsoft.com/office/drawing/2014/main" id="{00000000-0008-0000-0100-000012240000}"/>
            </a:ext>
          </a:extLst>
        </xdr:cNvPr>
        <xdr:cNvSpPr txBox="1">
          <a:spLocks noChangeArrowheads="1"/>
        </xdr:cNvSpPr>
      </xdr:nvSpPr>
      <xdr:spPr bwMode="auto">
        <a:xfrm>
          <a:off x="78581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35" name="Text Box 19">
          <a:extLst>
            <a:ext uri="{FF2B5EF4-FFF2-40B4-BE49-F238E27FC236}">
              <a16:creationId xmlns:a16="http://schemas.microsoft.com/office/drawing/2014/main" id="{00000000-0008-0000-0100-000013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36" name="Text Box 20">
          <a:extLst>
            <a:ext uri="{FF2B5EF4-FFF2-40B4-BE49-F238E27FC236}">
              <a16:creationId xmlns:a16="http://schemas.microsoft.com/office/drawing/2014/main" id="{00000000-0008-0000-0100-000014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37" name="Text Box 21">
          <a:extLst>
            <a:ext uri="{FF2B5EF4-FFF2-40B4-BE49-F238E27FC236}">
              <a16:creationId xmlns:a16="http://schemas.microsoft.com/office/drawing/2014/main" id="{00000000-0008-0000-0100-000015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38" name="Text Box 22">
          <a:extLst>
            <a:ext uri="{FF2B5EF4-FFF2-40B4-BE49-F238E27FC236}">
              <a16:creationId xmlns:a16="http://schemas.microsoft.com/office/drawing/2014/main" id="{00000000-0008-0000-0100-000016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39" name="Text Box 23">
          <a:extLst>
            <a:ext uri="{FF2B5EF4-FFF2-40B4-BE49-F238E27FC236}">
              <a16:creationId xmlns:a16="http://schemas.microsoft.com/office/drawing/2014/main" id="{00000000-0008-0000-0100-000017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40" name="Text Box 24">
          <a:extLst>
            <a:ext uri="{FF2B5EF4-FFF2-40B4-BE49-F238E27FC236}">
              <a16:creationId xmlns:a16="http://schemas.microsoft.com/office/drawing/2014/main" id="{00000000-0008-0000-0100-000018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41" name="Text Box 25">
          <a:extLst>
            <a:ext uri="{FF2B5EF4-FFF2-40B4-BE49-F238E27FC236}">
              <a16:creationId xmlns:a16="http://schemas.microsoft.com/office/drawing/2014/main" id="{00000000-0008-0000-0100-000019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42" name="Text Box 26">
          <a:extLst>
            <a:ext uri="{FF2B5EF4-FFF2-40B4-BE49-F238E27FC236}">
              <a16:creationId xmlns:a16="http://schemas.microsoft.com/office/drawing/2014/main" id="{00000000-0008-0000-0100-00001A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43" name="Text Box 27">
          <a:extLst>
            <a:ext uri="{FF2B5EF4-FFF2-40B4-BE49-F238E27FC236}">
              <a16:creationId xmlns:a16="http://schemas.microsoft.com/office/drawing/2014/main" id="{00000000-0008-0000-0100-00001B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44" name="Text Box 28">
          <a:extLst>
            <a:ext uri="{FF2B5EF4-FFF2-40B4-BE49-F238E27FC236}">
              <a16:creationId xmlns:a16="http://schemas.microsoft.com/office/drawing/2014/main" id="{00000000-0008-0000-0100-00001C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45" name="Text Box 29">
          <a:extLst>
            <a:ext uri="{FF2B5EF4-FFF2-40B4-BE49-F238E27FC236}">
              <a16:creationId xmlns:a16="http://schemas.microsoft.com/office/drawing/2014/main" id="{00000000-0008-0000-0100-00001D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46" name="Text Box 30">
          <a:extLst>
            <a:ext uri="{FF2B5EF4-FFF2-40B4-BE49-F238E27FC236}">
              <a16:creationId xmlns:a16="http://schemas.microsoft.com/office/drawing/2014/main" id="{00000000-0008-0000-0100-00001E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47" name="Text Box 31">
          <a:extLst>
            <a:ext uri="{FF2B5EF4-FFF2-40B4-BE49-F238E27FC236}">
              <a16:creationId xmlns:a16="http://schemas.microsoft.com/office/drawing/2014/main" id="{00000000-0008-0000-0100-00001F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48" name="Text Box 32">
          <a:extLst>
            <a:ext uri="{FF2B5EF4-FFF2-40B4-BE49-F238E27FC236}">
              <a16:creationId xmlns:a16="http://schemas.microsoft.com/office/drawing/2014/main" id="{00000000-0008-0000-0100-000020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49" name="Text Box 33">
          <a:extLst>
            <a:ext uri="{FF2B5EF4-FFF2-40B4-BE49-F238E27FC236}">
              <a16:creationId xmlns:a16="http://schemas.microsoft.com/office/drawing/2014/main" id="{00000000-0008-0000-0100-000021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 macro="" textlink="">
      <xdr:nvSpPr>
        <xdr:cNvPr id="9250" name="Text Box 34">
          <a:extLst>
            <a:ext uri="{FF2B5EF4-FFF2-40B4-BE49-F238E27FC236}">
              <a16:creationId xmlns:a16="http://schemas.microsoft.com/office/drawing/2014/main" id="{00000000-0008-0000-0100-000022240000}"/>
            </a:ext>
          </a:extLst>
        </xdr:cNvPr>
        <xdr:cNvSpPr txBox="1">
          <a:spLocks noChangeArrowheads="1"/>
        </xdr:cNvSpPr>
      </xdr:nvSpPr>
      <xdr:spPr bwMode="auto">
        <a:xfrm>
          <a:off x="78581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51" name="Text Box 35">
          <a:extLst>
            <a:ext uri="{FF2B5EF4-FFF2-40B4-BE49-F238E27FC236}">
              <a16:creationId xmlns:a16="http://schemas.microsoft.com/office/drawing/2014/main" id="{00000000-0008-0000-0100-000023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52" name="Text Box 36">
          <a:extLst>
            <a:ext uri="{FF2B5EF4-FFF2-40B4-BE49-F238E27FC236}">
              <a16:creationId xmlns:a16="http://schemas.microsoft.com/office/drawing/2014/main" id="{00000000-0008-0000-0100-000024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14</xdr:row>
      <xdr:rowOff>0</xdr:rowOff>
    </xdr:to>
    <xdr:sp macro="" textlink="">
      <xdr:nvSpPr>
        <xdr:cNvPr id="9253" name="Text Box 37">
          <a:extLst>
            <a:ext uri="{FF2B5EF4-FFF2-40B4-BE49-F238E27FC236}">
              <a16:creationId xmlns:a16="http://schemas.microsoft.com/office/drawing/2014/main" id="{00000000-0008-0000-0100-000025240000}"/>
            </a:ext>
          </a:extLst>
        </xdr:cNvPr>
        <xdr:cNvSpPr txBox="1">
          <a:spLocks noChangeArrowheads="1"/>
        </xdr:cNvSpPr>
      </xdr:nvSpPr>
      <xdr:spPr bwMode="auto">
        <a:xfrm>
          <a:off x="12506325" y="35623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9254" name="Text Box 38">
          <a:extLst>
            <a:ext uri="{FF2B5EF4-FFF2-40B4-BE49-F238E27FC236}">
              <a16:creationId xmlns:a16="http://schemas.microsoft.com/office/drawing/2014/main" id="{00000000-0008-0000-0100-000026240000}"/>
            </a:ext>
          </a:extLst>
        </xdr:cNvPr>
        <xdr:cNvSpPr txBox="1">
          <a:spLocks noChangeArrowheads="1"/>
        </xdr:cNvSpPr>
      </xdr:nvSpPr>
      <xdr:spPr bwMode="auto">
        <a:xfrm>
          <a:off x="12506325" y="1277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2</xdr:col>
      <xdr:colOff>1304925</xdr:colOff>
      <xdr:row>42</xdr:row>
      <xdr:rowOff>0</xdr:rowOff>
    </xdr:from>
    <xdr:to>
      <xdr:col>3</xdr:col>
      <xdr:colOff>266700</xdr:colOff>
      <xdr:row>42</xdr:row>
      <xdr:rowOff>0</xdr:rowOff>
    </xdr:to>
    <xdr:sp macro="" textlink="">
      <xdr:nvSpPr>
        <xdr:cNvPr id="9255" name="Text Box 39">
          <a:extLst>
            <a:ext uri="{FF2B5EF4-FFF2-40B4-BE49-F238E27FC236}">
              <a16:creationId xmlns:a16="http://schemas.microsoft.com/office/drawing/2014/main" id="{00000000-0008-0000-0100-000027240000}"/>
            </a:ext>
          </a:extLst>
        </xdr:cNvPr>
        <xdr:cNvSpPr txBox="1">
          <a:spLocks noChangeArrowheads="1"/>
        </xdr:cNvSpPr>
      </xdr:nvSpPr>
      <xdr:spPr bwMode="auto">
        <a:xfrm>
          <a:off x="4448175" y="13087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42</xdr:row>
      <xdr:rowOff>0</xdr:rowOff>
    </xdr:from>
    <xdr:to>
      <xdr:col>3</xdr:col>
      <xdr:colOff>266700</xdr:colOff>
      <xdr:row>42</xdr:row>
      <xdr:rowOff>0</xdr:rowOff>
    </xdr:to>
    <xdr:sp macro="" textlink="">
      <xdr:nvSpPr>
        <xdr:cNvPr id="9256" name="Text Box 40">
          <a:extLst>
            <a:ext uri="{FF2B5EF4-FFF2-40B4-BE49-F238E27FC236}">
              <a16:creationId xmlns:a16="http://schemas.microsoft.com/office/drawing/2014/main" id="{00000000-0008-0000-0100-000028240000}"/>
            </a:ext>
          </a:extLst>
        </xdr:cNvPr>
        <xdr:cNvSpPr txBox="1">
          <a:spLocks noChangeArrowheads="1"/>
        </xdr:cNvSpPr>
      </xdr:nvSpPr>
      <xdr:spPr bwMode="auto">
        <a:xfrm>
          <a:off x="4448175" y="13087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42</xdr:row>
      <xdr:rowOff>0</xdr:rowOff>
    </xdr:from>
    <xdr:to>
      <xdr:col>3</xdr:col>
      <xdr:colOff>266700</xdr:colOff>
      <xdr:row>42</xdr:row>
      <xdr:rowOff>0</xdr:rowOff>
    </xdr:to>
    <xdr:sp macro="" textlink="">
      <xdr:nvSpPr>
        <xdr:cNvPr id="9257" name="Text Box 41">
          <a:extLst>
            <a:ext uri="{FF2B5EF4-FFF2-40B4-BE49-F238E27FC236}">
              <a16:creationId xmlns:a16="http://schemas.microsoft.com/office/drawing/2014/main" id="{00000000-0008-0000-0100-000029240000}"/>
            </a:ext>
          </a:extLst>
        </xdr:cNvPr>
        <xdr:cNvSpPr txBox="1">
          <a:spLocks noChangeArrowheads="1"/>
        </xdr:cNvSpPr>
      </xdr:nvSpPr>
      <xdr:spPr bwMode="auto">
        <a:xfrm>
          <a:off x="4448175" y="13087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42</xdr:row>
      <xdr:rowOff>0</xdr:rowOff>
    </xdr:from>
    <xdr:to>
      <xdr:col>3</xdr:col>
      <xdr:colOff>266700</xdr:colOff>
      <xdr:row>42</xdr:row>
      <xdr:rowOff>0</xdr:rowOff>
    </xdr:to>
    <xdr:sp macro="" textlink="">
      <xdr:nvSpPr>
        <xdr:cNvPr id="9258" name="Text Box 42">
          <a:extLst>
            <a:ext uri="{FF2B5EF4-FFF2-40B4-BE49-F238E27FC236}">
              <a16:creationId xmlns:a16="http://schemas.microsoft.com/office/drawing/2014/main" id="{00000000-0008-0000-0100-00002A240000}"/>
            </a:ext>
          </a:extLst>
        </xdr:cNvPr>
        <xdr:cNvSpPr txBox="1">
          <a:spLocks noChangeArrowheads="1"/>
        </xdr:cNvSpPr>
      </xdr:nvSpPr>
      <xdr:spPr bwMode="auto">
        <a:xfrm>
          <a:off x="4448175" y="13087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42</xdr:row>
      <xdr:rowOff>0</xdr:rowOff>
    </xdr:from>
    <xdr:to>
      <xdr:col>3</xdr:col>
      <xdr:colOff>266700</xdr:colOff>
      <xdr:row>42</xdr:row>
      <xdr:rowOff>0</xdr:rowOff>
    </xdr:to>
    <xdr:sp macro="" textlink="">
      <xdr:nvSpPr>
        <xdr:cNvPr id="9259" name="Text Box 43">
          <a:extLst>
            <a:ext uri="{FF2B5EF4-FFF2-40B4-BE49-F238E27FC236}">
              <a16:creationId xmlns:a16="http://schemas.microsoft.com/office/drawing/2014/main" id="{00000000-0008-0000-0100-00002B240000}"/>
            </a:ext>
          </a:extLst>
        </xdr:cNvPr>
        <xdr:cNvSpPr txBox="1">
          <a:spLocks noChangeArrowheads="1"/>
        </xdr:cNvSpPr>
      </xdr:nvSpPr>
      <xdr:spPr bwMode="auto">
        <a:xfrm>
          <a:off x="4448175" y="13087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42</xdr:row>
      <xdr:rowOff>0</xdr:rowOff>
    </xdr:from>
    <xdr:to>
      <xdr:col>3</xdr:col>
      <xdr:colOff>266700</xdr:colOff>
      <xdr:row>42</xdr:row>
      <xdr:rowOff>0</xdr:rowOff>
    </xdr:to>
    <xdr:sp macro="" textlink="">
      <xdr:nvSpPr>
        <xdr:cNvPr id="9260" name="Text Box 44">
          <a:extLst>
            <a:ext uri="{FF2B5EF4-FFF2-40B4-BE49-F238E27FC236}">
              <a16:creationId xmlns:a16="http://schemas.microsoft.com/office/drawing/2014/main" id="{00000000-0008-0000-0100-00002C240000}"/>
            </a:ext>
          </a:extLst>
        </xdr:cNvPr>
        <xdr:cNvSpPr txBox="1">
          <a:spLocks noChangeArrowheads="1"/>
        </xdr:cNvSpPr>
      </xdr:nvSpPr>
      <xdr:spPr bwMode="auto">
        <a:xfrm>
          <a:off x="4448175" y="13087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9261" name="Text Box 45">
          <a:extLst>
            <a:ext uri="{FF2B5EF4-FFF2-40B4-BE49-F238E27FC236}">
              <a16:creationId xmlns:a16="http://schemas.microsoft.com/office/drawing/2014/main" id="{00000000-0008-0000-0100-00002D240000}"/>
            </a:ext>
          </a:extLst>
        </xdr:cNvPr>
        <xdr:cNvSpPr txBox="1">
          <a:spLocks noChangeArrowheads="1"/>
        </xdr:cNvSpPr>
      </xdr:nvSpPr>
      <xdr:spPr bwMode="auto">
        <a:xfrm>
          <a:off x="12506325" y="58102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9262" name="Text Box 46">
          <a:extLst>
            <a:ext uri="{FF2B5EF4-FFF2-40B4-BE49-F238E27FC236}">
              <a16:creationId xmlns:a16="http://schemas.microsoft.com/office/drawing/2014/main" id="{00000000-0008-0000-0100-00002E240000}"/>
            </a:ext>
          </a:extLst>
        </xdr:cNvPr>
        <xdr:cNvSpPr txBox="1">
          <a:spLocks noChangeArrowheads="1"/>
        </xdr:cNvSpPr>
      </xdr:nvSpPr>
      <xdr:spPr bwMode="auto">
        <a:xfrm>
          <a:off x="12506325" y="58102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9263" name="Text Box 47">
          <a:extLst>
            <a:ext uri="{FF2B5EF4-FFF2-40B4-BE49-F238E27FC236}">
              <a16:creationId xmlns:a16="http://schemas.microsoft.com/office/drawing/2014/main" id="{00000000-0008-0000-0100-00002F240000}"/>
            </a:ext>
          </a:extLst>
        </xdr:cNvPr>
        <xdr:cNvSpPr txBox="1">
          <a:spLocks noChangeArrowheads="1"/>
        </xdr:cNvSpPr>
      </xdr:nvSpPr>
      <xdr:spPr bwMode="auto">
        <a:xfrm>
          <a:off x="12506325" y="58102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9264" name="Text Box 48">
          <a:extLst>
            <a:ext uri="{FF2B5EF4-FFF2-40B4-BE49-F238E27FC236}">
              <a16:creationId xmlns:a16="http://schemas.microsoft.com/office/drawing/2014/main" id="{00000000-0008-0000-0100-000030240000}"/>
            </a:ext>
          </a:extLst>
        </xdr:cNvPr>
        <xdr:cNvSpPr txBox="1">
          <a:spLocks noChangeArrowheads="1"/>
        </xdr:cNvSpPr>
      </xdr:nvSpPr>
      <xdr:spPr bwMode="auto">
        <a:xfrm>
          <a:off x="12506325" y="58102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23</xdr:row>
      <xdr:rowOff>0</xdr:rowOff>
    </xdr:to>
    <xdr:sp macro="" textlink="">
      <xdr:nvSpPr>
        <xdr:cNvPr id="9265" name="Text Box 49">
          <a:extLst>
            <a:ext uri="{FF2B5EF4-FFF2-40B4-BE49-F238E27FC236}">
              <a16:creationId xmlns:a16="http://schemas.microsoft.com/office/drawing/2014/main" id="{00000000-0008-0000-0100-000031240000}"/>
            </a:ext>
          </a:extLst>
        </xdr:cNvPr>
        <xdr:cNvSpPr txBox="1">
          <a:spLocks noChangeArrowheads="1"/>
        </xdr:cNvSpPr>
      </xdr:nvSpPr>
      <xdr:spPr bwMode="auto">
        <a:xfrm>
          <a:off x="12506325" y="64389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29</xdr:row>
      <xdr:rowOff>0</xdr:rowOff>
    </xdr:to>
    <xdr:sp macro="" textlink="">
      <xdr:nvSpPr>
        <xdr:cNvPr id="9266" name="Text Box 50">
          <a:extLst>
            <a:ext uri="{FF2B5EF4-FFF2-40B4-BE49-F238E27FC236}">
              <a16:creationId xmlns:a16="http://schemas.microsoft.com/office/drawing/2014/main" id="{00000000-0008-0000-0100-000032240000}"/>
            </a:ext>
          </a:extLst>
        </xdr:cNvPr>
        <xdr:cNvSpPr txBox="1">
          <a:spLocks noChangeArrowheads="1"/>
        </xdr:cNvSpPr>
      </xdr:nvSpPr>
      <xdr:spPr bwMode="auto">
        <a:xfrm>
          <a:off x="12506325" y="83248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25</xdr:row>
      <xdr:rowOff>0</xdr:rowOff>
    </xdr:to>
    <xdr:sp macro="" textlink="">
      <xdr:nvSpPr>
        <xdr:cNvPr id="9267" name="Text Box 51">
          <a:extLst>
            <a:ext uri="{FF2B5EF4-FFF2-40B4-BE49-F238E27FC236}">
              <a16:creationId xmlns:a16="http://schemas.microsoft.com/office/drawing/2014/main" id="{00000000-0008-0000-0100-000033240000}"/>
            </a:ext>
          </a:extLst>
        </xdr:cNvPr>
        <xdr:cNvSpPr txBox="1">
          <a:spLocks noChangeArrowheads="1"/>
        </xdr:cNvSpPr>
      </xdr:nvSpPr>
      <xdr:spPr bwMode="auto">
        <a:xfrm>
          <a:off x="12506325" y="70675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9268" name="Text Box 52">
          <a:extLst>
            <a:ext uri="{FF2B5EF4-FFF2-40B4-BE49-F238E27FC236}">
              <a16:creationId xmlns:a16="http://schemas.microsoft.com/office/drawing/2014/main" id="{00000000-0008-0000-0100-000034240000}"/>
            </a:ext>
          </a:extLst>
        </xdr:cNvPr>
        <xdr:cNvSpPr txBox="1">
          <a:spLocks noChangeArrowheads="1"/>
        </xdr:cNvSpPr>
      </xdr:nvSpPr>
      <xdr:spPr bwMode="auto">
        <a:xfrm>
          <a:off x="12506325" y="76962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34</xdr:row>
      <xdr:rowOff>0</xdr:rowOff>
    </xdr:to>
    <xdr:sp macro="" textlink="">
      <xdr:nvSpPr>
        <xdr:cNvPr id="9269" name="Text Box 53">
          <a:extLst>
            <a:ext uri="{FF2B5EF4-FFF2-40B4-BE49-F238E27FC236}">
              <a16:creationId xmlns:a16="http://schemas.microsoft.com/office/drawing/2014/main" id="{00000000-0008-0000-0100-000035240000}"/>
            </a:ext>
          </a:extLst>
        </xdr:cNvPr>
        <xdr:cNvSpPr txBox="1">
          <a:spLocks noChangeArrowheads="1"/>
        </xdr:cNvSpPr>
      </xdr:nvSpPr>
      <xdr:spPr bwMode="auto">
        <a:xfrm>
          <a:off x="12506325" y="99441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34</xdr:row>
      <xdr:rowOff>0</xdr:rowOff>
    </xdr:to>
    <xdr:sp macro="" textlink="">
      <xdr:nvSpPr>
        <xdr:cNvPr id="9270" name="Text Box 54">
          <a:extLst>
            <a:ext uri="{FF2B5EF4-FFF2-40B4-BE49-F238E27FC236}">
              <a16:creationId xmlns:a16="http://schemas.microsoft.com/office/drawing/2014/main" id="{00000000-0008-0000-0100-000036240000}"/>
            </a:ext>
          </a:extLst>
        </xdr:cNvPr>
        <xdr:cNvSpPr txBox="1">
          <a:spLocks noChangeArrowheads="1"/>
        </xdr:cNvSpPr>
      </xdr:nvSpPr>
      <xdr:spPr bwMode="auto">
        <a:xfrm>
          <a:off x="12506325" y="99441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34</xdr:row>
      <xdr:rowOff>0</xdr:rowOff>
    </xdr:to>
    <xdr:sp macro="" textlink="">
      <xdr:nvSpPr>
        <xdr:cNvPr id="9271" name="Text Box 55">
          <a:extLst>
            <a:ext uri="{FF2B5EF4-FFF2-40B4-BE49-F238E27FC236}">
              <a16:creationId xmlns:a16="http://schemas.microsoft.com/office/drawing/2014/main" id="{00000000-0008-0000-0100-000037240000}"/>
            </a:ext>
          </a:extLst>
        </xdr:cNvPr>
        <xdr:cNvSpPr txBox="1">
          <a:spLocks noChangeArrowheads="1"/>
        </xdr:cNvSpPr>
      </xdr:nvSpPr>
      <xdr:spPr bwMode="auto">
        <a:xfrm>
          <a:off x="12506325" y="99441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34</xdr:row>
      <xdr:rowOff>0</xdr:rowOff>
    </xdr:to>
    <xdr:sp macro="" textlink="">
      <xdr:nvSpPr>
        <xdr:cNvPr id="9272" name="Text Box 56">
          <a:extLst>
            <a:ext uri="{FF2B5EF4-FFF2-40B4-BE49-F238E27FC236}">
              <a16:creationId xmlns:a16="http://schemas.microsoft.com/office/drawing/2014/main" id="{00000000-0008-0000-0100-000038240000}"/>
            </a:ext>
          </a:extLst>
        </xdr:cNvPr>
        <xdr:cNvSpPr txBox="1">
          <a:spLocks noChangeArrowheads="1"/>
        </xdr:cNvSpPr>
      </xdr:nvSpPr>
      <xdr:spPr bwMode="auto">
        <a:xfrm>
          <a:off x="12506325" y="99441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36</xdr:row>
      <xdr:rowOff>0</xdr:rowOff>
    </xdr:to>
    <xdr:sp macro="" textlink="">
      <xdr:nvSpPr>
        <xdr:cNvPr id="9273" name="Text Box 57">
          <a:extLst>
            <a:ext uri="{FF2B5EF4-FFF2-40B4-BE49-F238E27FC236}">
              <a16:creationId xmlns:a16="http://schemas.microsoft.com/office/drawing/2014/main" id="{00000000-0008-0000-0100-000039240000}"/>
            </a:ext>
          </a:extLst>
        </xdr:cNvPr>
        <xdr:cNvSpPr txBox="1">
          <a:spLocks noChangeArrowheads="1"/>
        </xdr:cNvSpPr>
      </xdr:nvSpPr>
      <xdr:spPr bwMode="auto">
        <a:xfrm>
          <a:off x="12506325" y="105727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42</xdr:row>
      <xdr:rowOff>0</xdr:rowOff>
    </xdr:to>
    <xdr:sp macro="" textlink="">
      <xdr:nvSpPr>
        <xdr:cNvPr id="9274" name="Text Box 58">
          <a:extLst>
            <a:ext uri="{FF2B5EF4-FFF2-40B4-BE49-F238E27FC236}">
              <a16:creationId xmlns:a16="http://schemas.microsoft.com/office/drawing/2014/main" id="{00000000-0008-0000-0100-00003A240000}"/>
            </a:ext>
          </a:extLst>
        </xdr:cNvPr>
        <xdr:cNvSpPr txBox="1">
          <a:spLocks noChangeArrowheads="1"/>
        </xdr:cNvSpPr>
      </xdr:nvSpPr>
      <xdr:spPr bwMode="auto">
        <a:xfrm>
          <a:off x="12506325" y="124587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13</xdr:col>
      <xdr:colOff>0</xdr:colOff>
      <xdr:row>38</xdr:row>
      <xdr:rowOff>0</xdr:rowOff>
    </xdr:to>
    <xdr:sp macro="" textlink="">
      <xdr:nvSpPr>
        <xdr:cNvPr id="9275" name="Text Box 59">
          <a:extLst>
            <a:ext uri="{FF2B5EF4-FFF2-40B4-BE49-F238E27FC236}">
              <a16:creationId xmlns:a16="http://schemas.microsoft.com/office/drawing/2014/main" id="{00000000-0008-0000-0100-00003B240000}"/>
            </a:ext>
          </a:extLst>
        </xdr:cNvPr>
        <xdr:cNvSpPr txBox="1">
          <a:spLocks noChangeArrowheads="1"/>
        </xdr:cNvSpPr>
      </xdr:nvSpPr>
      <xdr:spPr bwMode="auto">
        <a:xfrm>
          <a:off x="12506325" y="112014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9276" name="Text Box 60">
          <a:extLst>
            <a:ext uri="{FF2B5EF4-FFF2-40B4-BE49-F238E27FC236}">
              <a16:creationId xmlns:a16="http://schemas.microsoft.com/office/drawing/2014/main" id="{00000000-0008-0000-0100-00003C240000}"/>
            </a:ext>
          </a:extLst>
        </xdr:cNvPr>
        <xdr:cNvSpPr txBox="1">
          <a:spLocks noChangeArrowheads="1"/>
        </xdr:cNvSpPr>
      </xdr:nvSpPr>
      <xdr:spPr bwMode="auto">
        <a:xfrm>
          <a:off x="12506325" y="118300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2</xdr:col>
      <xdr:colOff>1304925</xdr:colOff>
      <xdr:row>42</xdr:row>
      <xdr:rowOff>0</xdr:rowOff>
    </xdr:from>
    <xdr:to>
      <xdr:col>3</xdr:col>
      <xdr:colOff>266700</xdr:colOff>
      <xdr:row>42</xdr:row>
      <xdr:rowOff>0</xdr:rowOff>
    </xdr:to>
    <xdr:sp macro="" textlink="">
      <xdr:nvSpPr>
        <xdr:cNvPr id="9277" name="Text Box 61">
          <a:extLst>
            <a:ext uri="{FF2B5EF4-FFF2-40B4-BE49-F238E27FC236}">
              <a16:creationId xmlns:a16="http://schemas.microsoft.com/office/drawing/2014/main" id="{00000000-0008-0000-0100-00003D240000}"/>
            </a:ext>
          </a:extLst>
        </xdr:cNvPr>
        <xdr:cNvSpPr txBox="1">
          <a:spLocks noChangeArrowheads="1"/>
        </xdr:cNvSpPr>
      </xdr:nvSpPr>
      <xdr:spPr bwMode="auto">
        <a:xfrm>
          <a:off x="4448175" y="13087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42</xdr:row>
      <xdr:rowOff>0</xdr:rowOff>
    </xdr:from>
    <xdr:to>
      <xdr:col>3</xdr:col>
      <xdr:colOff>266700</xdr:colOff>
      <xdr:row>42</xdr:row>
      <xdr:rowOff>0</xdr:rowOff>
    </xdr:to>
    <xdr:sp macro="" textlink="">
      <xdr:nvSpPr>
        <xdr:cNvPr id="9278" name="Text Box 62">
          <a:extLst>
            <a:ext uri="{FF2B5EF4-FFF2-40B4-BE49-F238E27FC236}">
              <a16:creationId xmlns:a16="http://schemas.microsoft.com/office/drawing/2014/main" id="{00000000-0008-0000-0100-00003E240000}"/>
            </a:ext>
          </a:extLst>
        </xdr:cNvPr>
        <xdr:cNvSpPr txBox="1">
          <a:spLocks noChangeArrowheads="1"/>
        </xdr:cNvSpPr>
      </xdr:nvSpPr>
      <xdr:spPr bwMode="auto">
        <a:xfrm>
          <a:off x="4448175" y="13087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42</xdr:row>
      <xdr:rowOff>0</xdr:rowOff>
    </xdr:from>
    <xdr:to>
      <xdr:col>3</xdr:col>
      <xdr:colOff>266700</xdr:colOff>
      <xdr:row>42</xdr:row>
      <xdr:rowOff>0</xdr:rowOff>
    </xdr:to>
    <xdr:sp macro="" textlink="">
      <xdr:nvSpPr>
        <xdr:cNvPr id="9279" name="Text Box 63">
          <a:extLst>
            <a:ext uri="{FF2B5EF4-FFF2-40B4-BE49-F238E27FC236}">
              <a16:creationId xmlns:a16="http://schemas.microsoft.com/office/drawing/2014/main" id="{00000000-0008-0000-0100-00003F240000}"/>
            </a:ext>
          </a:extLst>
        </xdr:cNvPr>
        <xdr:cNvSpPr txBox="1">
          <a:spLocks noChangeArrowheads="1"/>
        </xdr:cNvSpPr>
      </xdr:nvSpPr>
      <xdr:spPr bwMode="auto">
        <a:xfrm>
          <a:off x="4448175" y="13087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42</xdr:row>
      <xdr:rowOff>0</xdr:rowOff>
    </xdr:from>
    <xdr:to>
      <xdr:col>3</xdr:col>
      <xdr:colOff>266700</xdr:colOff>
      <xdr:row>42</xdr:row>
      <xdr:rowOff>0</xdr:rowOff>
    </xdr:to>
    <xdr:sp macro="" textlink="">
      <xdr:nvSpPr>
        <xdr:cNvPr id="9280" name="Text Box 64">
          <a:extLst>
            <a:ext uri="{FF2B5EF4-FFF2-40B4-BE49-F238E27FC236}">
              <a16:creationId xmlns:a16="http://schemas.microsoft.com/office/drawing/2014/main" id="{00000000-0008-0000-0100-000040240000}"/>
            </a:ext>
          </a:extLst>
        </xdr:cNvPr>
        <xdr:cNvSpPr txBox="1">
          <a:spLocks noChangeArrowheads="1"/>
        </xdr:cNvSpPr>
      </xdr:nvSpPr>
      <xdr:spPr bwMode="auto">
        <a:xfrm>
          <a:off x="4448175" y="13087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42</xdr:row>
      <xdr:rowOff>0</xdr:rowOff>
    </xdr:from>
    <xdr:to>
      <xdr:col>3</xdr:col>
      <xdr:colOff>266700</xdr:colOff>
      <xdr:row>42</xdr:row>
      <xdr:rowOff>0</xdr:rowOff>
    </xdr:to>
    <xdr:sp macro="" textlink="">
      <xdr:nvSpPr>
        <xdr:cNvPr id="9281" name="Text Box 65">
          <a:extLst>
            <a:ext uri="{FF2B5EF4-FFF2-40B4-BE49-F238E27FC236}">
              <a16:creationId xmlns:a16="http://schemas.microsoft.com/office/drawing/2014/main" id="{00000000-0008-0000-0100-000041240000}"/>
            </a:ext>
          </a:extLst>
        </xdr:cNvPr>
        <xdr:cNvSpPr txBox="1">
          <a:spLocks noChangeArrowheads="1"/>
        </xdr:cNvSpPr>
      </xdr:nvSpPr>
      <xdr:spPr bwMode="auto">
        <a:xfrm>
          <a:off x="4448175" y="13087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42</xdr:row>
      <xdr:rowOff>0</xdr:rowOff>
    </xdr:from>
    <xdr:to>
      <xdr:col>3</xdr:col>
      <xdr:colOff>266700</xdr:colOff>
      <xdr:row>42</xdr:row>
      <xdr:rowOff>0</xdr:rowOff>
    </xdr:to>
    <xdr:sp macro="" textlink="">
      <xdr:nvSpPr>
        <xdr:cNvPr id="9282" name="Text Box 66">
          <a:extLst>
            <a:ext uri="{FF2B5EF4-FFF2-40B4-BE49-F238E27FC236}">
              <a16:creationId xmlns:a16="http://schemas.microsoft.com/office/drawing/2014/main" id="{00000000-0008-0000-0100-000042240000}"/>
            </a:ext>
          </a:extLst>
        </xdr:cNvPr>
        <xdr:cNvSpPr txBox="1">
          <a:spLocks noChangeArrowheads="1"/>
        </xdr:cNvSpPr>
      </xdr:nvSpPr>
      <xdr:spPr bwMode="auto">
        <a:xfrm>
          <a:off x="4448175" y="13087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42</xdr:row>
      <xdr:rowOff>0</xdr:rowOff>
    </xdr:from>
    <xdr:to>
      <xdr:col>3</xdr:col>
      <xdr:colOff>266700</xdr:colOff>
      <xdr:row>42</xdr:row>
      <xdr:rowOff>0</xdr:rowOff>
    </xdr:to>
    <xdr:sp macro="" textlink="">
      <xdr:nvSpPr>
        <xdr:cNvPr id="9283" name="Text Box 67">
          <a:extLst>
            <a:ext uri="{FF2B5EF4-FFF2-40B4-BE49-F238E27FC236}">
              <a16:creationId xmlns:a16="http://schemas.microsoft.com/office/drawing/2014/main" id="{00000000-0008-0000-0100-000043240000}"/>
            </a:ext>
          </a:extLst>
        </xdr:cNvPr>
        <xdr:cNvSpPr txBox="1">
          <a:spLocks noChangeArrowheads="1"/>
        </xdr:cNvSpPr>
      </xdr:nvSpPr>
      <xdr:spPr bwMode="auto">
        <a:xfrm>
          <a:off x="4448175" y="13087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42</xdr:row>
      <xdr:rowOff>0</xdr:rowOff>
    </xdr:from>
    <xdr:to>
      <xdr:col>3</xdr:col>
      <xdr:colOff>266700</xdr:colOff>
      <xdr:row>42</xdr:row>
      <xdr:rowOff>0</xdr:rowOff>
    </xdr:to>
    <xdr:sp macro="" textlink="">
      <xdr:nvSpPr>
        <xdr:cNvPr id="9284" name="Text Box 68">
          <a:extLst>
            <a:ext uri="{FF2B5EF4-FFF2-40B4-BE49-F238E27FC236}">
              <a16:creationId xmlns:a16="http://schemas.microsoft.com/office/drawing/2014/main" id="{00000000-0008-0000-0100-000044240000}"/>
            </a:ext>
          </a:extLst>
        </xdr:cNvPr>
        <xdr:cNvSpPr txBox="1">
          <a:spLocks noChangeArrowheads="1"/>
        </xdr:cNvSpPr>
      </xdr:nvSpPr>
      <xdr:spPr bwMode="auto">
        <a:xfrm>
          <a:off x="4448175" y="13087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42</xdr:row>
      <xdr:rowOff>0</xdr:rowOff>
    </xdr:from>
    <xdr:to>
      <xdr:col>3</xdr:col>
      <xdr:colOff>266700</xdr:colOff>
      <xdr:row>42</xdr:row>
      <xdr:rowOff>0</xdr:rowOff>
    </xdr:to>
    <xdr:sp macro="" textlink="">
      <xdr:nvSpPr>
        <xdr:cNvPr id="9285" name="Text Box 69">
          <a:extLst>
            <a:ext uri="{FF2B5EF4-FFF2-40B4-BE49-F238E27FC236}">
              <a16:creationId xmlns:a16="http://schemas.microsoft.com/office/drawing/2014/main" id="{00000000-0008-0000-0100-000045240000}"/>
            </a:ext>
          </a:extLst>
        </xdr:cNvPr>
        <xdr:cNvSpPr txBox="1">
          <a:spLocks noChangeArrowheads="1"/>
        </xdr:cNvSpPr>
      </xdr:nvSpPr>
      <xdr:spPr bwMode="auto">
        <a:xfrm>
          <a:off x="4448175" y="13087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42</xdr:row>
      <xdr:rowOff>0</xdr:rowOff>
    </xdr:from>
    <xdr:to>
      <xdr:col>3</xdr:col>
      <xdr:colOff>266700</xdr:colOff>
      <xdr:row>42</xdr:row>
      <xdr:rowOff>0</xdr:rowOff>
    </xdr:to>
    <xdr:sp macro="" textlink="">
      <xdr:nvSpPr>
        <xdr:cNvPr id="9286" name="Text Box 70">
          <a:extLst>
            <a:ext uri="{FF2B5EF4-FFF2-40B4-BE49-F238E27FC236}">
              <a16:creationId xmlns:a16="http://schemas.microsoft.com/office/drawing/2014/main" id="{00000000-0008-0000-0100-000046240000}"/>
            </a:ext>
          </a:extLst>
        </xdr:cNvPr>
        <xdr:cNvSpPr txBox="1">
          <a:spLocks noChangeArrowheads="1"/>
        </xdr:cNvSpPr>
      </xdr:nvSpPr>
      <xdr:spPr bwMode="auto">
        <a:xfrm>
          <a:off x="4448175" y="13087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42</xdr:row>
      <xdr:rowOff>0</xdr:rowOff>
    </xdr:from>
    <xdr:to>
      <xdr:col>3</xdr:col>
      <xdr:colOff>266700</xdr:colOff>
      <xdr:row>42</xdr:row>
      <xdr:rowOff>0</xdr:rowOff>
    </xdr:to>
    <xdr:sp macro="" textlink="">
      <xdr:nvSpPr>
        <xdr:cNvPr id="9287" name="Text Box 71">
          <a:extLst>
            <a:ext uri="{FF2B5EF4-FFF2-40B4-BE49-F238E27FC236}">
              <a16:creationId xmlns:a16="http://schemas.microsoft.com/office/drawing/2014/main" id="{00000000-0008-0000-0100-000047240000}"/>
            </a:ext>
          </a:extLst>
        </xdr:cNvPr>
        <xdr:cNvSpPr txBox="1">
          <a:spLocks noChangeArrowheads="1"/>
        </xdr:cNvSpPr>
      </xdr:nvSpPr>
      <xdr:spPr bwMode="auto">
        <a:xfrm>
          <a:off x="4448175" y="13087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42</xdr:row>
      <xdr:rowOff>0</xdr:rowOff>
    </xdr:from>
    <xdr:to>
      <xdr:col>3</xdr:col>
      <xdr:colOff>266700</xdr:colOff>
      <xdr:row>42</xdr:row>
      <xdr:rowOff>0</xdr:rowOff>
    </xdr:to>
    <xdr:sp macro="" textlink="">
      <xdr:nvSpPr>
        <xdr:cNvPr id="9288" name="Text Box 72">
          <a:extLst>
            <a:ext uri="{FF2B5EF4-FFF2-40B4-BE49-F238E27FC236}">
              <a16:creationId xmlns:a16="http://schemas.microsoft.com/office/drawing/2014/main" id="{00000000-0008-0000-0100-000048240000}"/>
            </a:ext>
          </a:extLst>
        </xdr:cNvPr>
        <xdr:cNvSpPr txBox="1">
          <a:spLocks noChangeArrowheads="1"/>
        </xdr:cNvSpPr>
      </xdr:nvSpPr>
      <xdr:spPr bwMode="auto">
        <a:xfrm>
          <a:off x="4448175" y="13087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47</xdr:row>
      <xdr:rowOff>0</xdr:rowOff>
    </xdr:to>
    <xdr:sp macro="" textlink="">
      <xdr:nvSpPr>
        <xdr:cNvPr id="9289" name="Text Box 73">
          <a:extLst>
            <a:ext uri="{FF2B5EF4-FFF2-40B4-BE49-F238E27FC236}">
              <a16:creationId xmlns:a16="http://schemas.microsoft.com/office/drawing/2014/main" id="{00000000-0008-0000-0100-000049240000}"/>
            </a:ext>
          </a:extLst>
        </xdr:cNvPr>
        <xdr:cNvSpPr txBox="1">
          <a:spLocks noChangeArrowheads="1"/>
        </xdr:cNvSpPr>
      </xdr:nvSpPr>
      <xdr:spPr bwMode="auto">
        <a:xfrm>
          <a:off x="12506325" y="140779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47</xdr:row>
      <xdr:rowOff>0</xdr:rowOff>
    </xdr:to>
    <xdr:sp macro="" textlink="">
      <xdr:nvSpPr>
        <xdr:cNvPr id="9290" name="Text Box 74">
          <a:extLst>
            <a:ext uri="{FF2B5EF4-FFF2-40B4-BE49-F238E27FC236}">
              <a16:creationId xmlns:a16="http://schemas.microsoft.com/office/drawing/2014/main" id="{00000000-0008-0000-0100-00004A240000}"/>
            </a:ext>
          </a:extLst>
        </xdr:cNvPr>
        <xdr:cNvSpPr txBox="1">
          <a:spLocks noChangeArrowheads="1"/>
        </xdr:cNvSpPr>
      </xdr:nvSpPr>
      <xdr:spPr bwMode="auto">
        <a:xfrm>
          <a:off x="12506325" y="140779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47</xdr:row>
      <xdr:rowOff>0</xdr:rowOff>
    </xdr:to>
    <xdr:sp macro="" textlink="">
      <xdr:nvSpPr>
        <xdr:cNvPr id="9291" name="Text Box 75">
          <a:extLst>
            <a:ext uri="{FF2B5EF4-FFF2-40B4-BE49-F238E27FC236}">
              <a16:creationId xmlns:a16="http://schemas.microsoft.com/office/drawing/2014/main" id="{00000000-0008-0000-0100-00004B240000}"/>
            </a:ext>
          </a:extLst>
        </xdr:cNvPr>
        <xdr:cNvSpPr txBox="1">
          <a:spLocks noChangeArrowheads="1"/>
        </xdr:cNvSpPr>
      </xdr:nvSpPr>
      <xdr:spPr bwMode="auto">
        <a:xfrm>
          <a:off x="12506325" y="140779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47</xdr:row>
      <xdr:rowOff>0</xdr:rowOff>
    </xdr:to>
    <xdr:sp macro="" textlink="">
      <xdr:nvSpPr>
        <xdr:cNvPr id="9292" name="Text Box 76">
          <a:extLst>
            <a:ext uri="{FF2B5EF4-FFF2-40B4-BE49-F238E27FC236}">
              <a16:creationId xmlns:a16="http://schemas.microsoft.com/office/drawing/2014/main" id="{00000000-0008-0000-0100-00004C240000}"/>
            </a:ext>
          </a:extLst>
        </xdr:cNvPr>
        <xdr:cNvSpPr txBox="1">
          <a:spLocks noChangeArrowheads="1"/>
        </xdr:cNvSpPr>
      </xdr:nvSpPr>
      <xdr:spPr bwMode="auto">
        <a:xfrm>
          <a:off x="12506325" y="140779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0</xdr:colOff>
      <xdr:row>49</xdr:row>
      <xdr:rowOff>0</xdr:rowOff>
    </xdr:to>
    <xdr:sp macro="" textlink="">
      <xdr:nvSpPr>
        <xdr:cNvPr id="9293" name="Text Box 77">
          <a:extLst>
            <a:ext uri="{FF2B5EF4-FFF2-40B4-BE49-F238E27FC236}">
              <a16:creationId xmlns:a16="http://schemas.microsoft.com/office/drawing/2014/main" id="{00000000-0008-0000-0100-00004D240000}"/>
            </a:ext>
          </a:extLst>
        </xdr:cNvPr>
        <xdr:cNvSpPr txBox="1">
          <a:spLocks noChangeArrowheads="1"/>
        </xdr:cNvSpPr>
      </xdr:nvSpPr>
      <xdr:spPr bwMode="auto">
        <a:xfrm>
          <a:off x="12506325" y="147066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9294" name="Text Box 78">
          <a:extLst>
            <a:ext uri="{FF2B5EF4-FFF2-40B4-BE49-F238E27FC236}">
              <a16:creationId xmlns:a16="http://schemas.microsoft.com/office/drawing/2014/main" id="{00000000-0008-0000-0100-00004E240000}"/>
            </a:ext>
          </a:extLst>
        </xdr:cNvPr>
        <xdr:cNvSpPr txBox="1">
          <a:spLocks noChangeArrowheads="1"/>
        </xdr:cNvSpPr>
      </xdr:nvSpPr>
      <xdr:spPr bwMode="auto">
        <a:xfrm>
          <a:off x="12506325" y="153352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53</xdr:row>
      <xdr:rowOff>0</xdr:rowOff>
    </xdr:to>
    <xdr:sp macro="" textlink="">
      <xdr:nvSpPr>
        <xdr:cNvPr id="9295" name="Text Box 79">
          <a:extLst>
            <a:ext uri="{FF2B5EF4-FFF2-40B4-BE49-F238E27FC236}">
              <a16:creationId xmlns:a16="http://schemas.microsoft.com/office/drawing/2014/main" id="{00000000-0008-0000-0100-00004F240000}"/>
            </a:ext>
          </a:extLst>
        </xdr:cNvPr>
        <xdr:cNvSpPr txBox="1">
          <a:spLocks noChangeArrowheads="1"/>
        </xdr:cNvSpPr>
      </xdr:nvSpPr>
      <xdr:spPr bwMode="auto">
        <a:xfrm>
          <a:off x="12506325" y="159639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9296" name="Text Box 80">
          <a:extLst>
            <a:ext uri="{FF2B5EF4-FFF2-40B4-BE49-F238E27FC236}">
              <a16:creationId xmlns:a16="http://schemas.microsoft.com/office/drawing/2014/main" id="{00000000-0008-0000-0100-000050240000}"/>
            </a:ext>
          </a:extLst>
        </xdr:cNvPr>
        <xdr:cNvSpPr txBox="1">
          <a:spLocks noChangeArrowheads="1"/>
        </xdr:cNvSpPr>
      </xdr:nvSpPr>
      <xdr:spPr bwMode="auto">
        <a:xfrm>
          <a:off x="78581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297" name="Text Box 81">
          <a:extLst>
            <a:ext uri="{FF2B5EF4-FFF2-40B4-BE49-F238E27FC236}">
              <a16:creationId xmlns:a16="http://schemas.microsoft.com/office/drawing/2014/main" id="{00000000-0008-0000-0100-000051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298" name="Text Box 82">
          <a:extLst>
            <a:ext uri="{FF2B5EF4-FFF2-40B4-BE49-F238E27FC236}">
              <a16:creationId xmlns:a16="http://schemas.microsoft.com/office/drawing/2014/main" id="{00000000-0008-0000-0100-000052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299" name="Text Box 83">
          <a:extLst>
            <a:ext uri="{FF2B5EF4-FFF2-40B4-BE49-F238E27FC236}">
              <a16:creationId xmlns:a16="http://schemas.microsoft.com/office/drawing/2014/main" id="{00000000-0008-0000-0100-000053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00" name="Text Box 84">
          <a:extLst>
            <a:ext uri="{FF2B5EF4-FFF2-40B4-BE49-F238E27FC236}">
              <a16:creationId xmlns:a16="http://schemas.microsoft.com/office/drawing/2014/main" id="{00000000-0008-0000-0100-000054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01" name="Text Box 85">
          <a:extLst>
            <a:ext uri="{FF2B5EF4-FFF2-40B4-BE49-F238E27FC236}">
              <a16:creationId xmlns:a16="http://schemas.microsoft.com/office/drawing/2014/main" id="{00000000-0008-0000-0100-000055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02" name="Text Box 86">
          <a:extLst>
            <a:ext uri="{FF2B5EF4-FFF2-40B4-BE49-F238E27FC236}">
              <a16:creationId xmlns:a16="http://schemas.microsoft.com/office/drawing/2014/main" id="{00000000-0008-0000-0100-000056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03" name="Text Box 87">
          <a:extLst>
            <a:ext uri="{FF2B5EF4-FFF2-40B4-BE49-F238E27FC236}">
              <a16:creationId xmlns:a16="http://schemas.microsoft.com/office/drawing/2014/main" id="{00000000-0008-0000-0100-000057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04" name="Text Box 88">
          <a:extLst>
            <a:ext uri="{FF2B5EF4-FFF2-40B4-BE49-F238E27FC236}">
              <a16:creationId xmlns:a16="http://schemas.microsoft.com/office/drawing/2014/main" id="{00000000-0008-0000-0100-000058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9305" name="Text Box 89">
          <a:extLst>
            <a:ext uri="{FF2B5EF4-FFF2-40B4-BE49-F238E27FC236}">
              <a16:creationId xmlns:a16="http://schemas.microsoft.com/office/drawing/2014/main" id="{00000000-0008-0000-0100-000059240000}"/>
            </a:ext>
          </a:extLst>
        </xdr:cNvPr>
        <xdr:cNvSpPr txBox="1">
          <a:spLocks noChangeArrowheads="1"/>
        </xdr:cNvSpPr>
      </xdr:nvSpPr>
      <xdr:spPr bwMode="auto">
        <a:xfrm>
          <a:off x="78581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06" name="Text Box 90">
          <a:extLst>
            <a:ext uri="{FF2B5EF4-FFF2-40B4-BE49-F238E27FC236}">
              <a16:creationId xmlns:a16="http://schemas.microsoft.com/office/drawing/2014/main" id="{00000000-0008-0000-0100-00005A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07" name="Text Box 91">
          <a:extLst>
            <a:ext uri="{FF2B5EF4-FFF2-40B4-BE49-F238E27FC236}">
              <a16:creationId xmlns:a16="http://schemas.microsoft.com/office/drawing/2014/main" id="{00000000-0008-0000-0100-00005B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08" name="Text Box 92">
          <a:extLst>
            <a:ext uri="{FF2B5EF4-FFF2-40B4-BE49-F238E27FC236}">
              <a16:creationId xmlns:a16="http://schemas.microsoft.com/office/drawing/2014/main" id="{00000000-0008-0000-0100-00005C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09" name="Text Box 93">
          <a:extLst>
            <a:ext uri="{FF2B5EF4-FFF2-40B4-BE49-F238E27FC236}">
              <a16:creationId xmlns:a16="http://schemas.microsoft.com/office/drawing/2014/main" id="{00000000-0008-0000-0100-00005D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10" name="Text Box 94">
          <a:extLst>
            <a:ext uri="{FF2B5EF4-FFF2-40B4-BE49-F238E27FC236}">
              <a16:creationId xmlns:a16="http://schemas.microsoft.com/office/drawing/2014/main" id="{00000000-0008-0000-0100-00005E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11" name="Text Box 95">
          <a:extLst>
            <a:ext uri="{FF2B5EF4-FFF2-40B4-BE49-F238E27FC236}">
              <a16:creationId xmlns:a16="http://schemas.microsoft.com/office/drawing/2014/main" id="{00000000-0008-0000-0100-00005F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12" name="Text Box 96">
          <a:extLst>
            <a:ext uri="{FF2B5EF4-FFF2-40B4-BE49-F238E27FC236}">
              <a16:creationId xmlns:a16="http://schemas.microsoft.com/office/drawing/2014/main" id="{00000000-0008-0000-0100-000060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13" name="Text Box 97">
          <a:extLst>
            <a:ext uri="{FF2B5EF4-FFF2-40B4-BE49-F238E27FC236}">
              <a16:creationId xmlns:a16="http://schemas.microsoft.com/office/drawing/2014/main" id="{00000000-0008-0000-0100-000061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14" name="Text Box 98">
          <a:extLst>
            <a:ext uri="{FF2B5EF4-FFF2-40B4-BE49-F238E27FC236}">
              <a16:creationId xmlns:a16="http://schemas.microsoft.com/office/drawing/2014/main" id="{00000000-0008-0000-0100-000062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15" name="Text Box 99">
          <a:extLst>
            <a:ext uri="{FF2B5EF4-FFF2-40B4-BE49-F238E27FC236}">
              <a16:creationId xmlns:a16="http://schemas.microsoft.com/office/drawing/2014/main" id="{00000000-0008-0000-0100-000063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16" name="Text Box 100">
          <a:extLst>
            <a:ext uri="{FF2B5EF4-FFF2-40B4-BE49-F238E27FC236}">
              <a16:creationId xmlns:a16="http://schemas.microsoft.com/office/drawing/2014/main" id="{00000000-0008-0000-0100-000064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17" name="Text Box 101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18" name="Text Box 102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19" name="Text Box 103">
          <a:extLst>
            <a:ext uri="{FF2B5EF4-FFF2-40B4-BE49-F238E27FC236}">
              <a16:creationId xmlns:a16="http://schemas.microsoft.com/office/drawing/2014/main" id="{00000000-0008-0000-0100-000067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20" name="Text Box 104">
          <a:extLst>
            <a:ext uri="{FF2B5EF4-FFF2-40B4-BE49-F238E27FC236}">
              <a16:creationId xmlns:a16="http://schemas.microsoft.com/office/drawing/2014/main" id="{00000000-0008-0000-0100-000068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9321" name="Text Box 105">
          <a:extLst>
            <a:ext uri="{FF2B5EF4-FFF2-40B4-BE49-F238E27FC236}">
              <a16:creationId xmlns:a16="http://schemas.microsoft.com/office/drawing/2014/main" id="{00000000-0008-0000-0100-000069240000}"/>
            </a:ext>
          </a:extLst>
        </xdr:cNvPr>
        <xdr:cNvSpPr txBox="1">
          <a:spLocks noChangeArrowheads="1"/>
        </xdr:cNvSpPr>
      </xdr:nvSpPr>
      <xdr:spPr bwMode="auto">
        <a:xfrm>
          <a:off x="78581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22" name="Text Box 106">
          <a:extLst>
            <a:ext uri="{FF2B5EF4-FFF2-40B4-BE49-F238E27FC236}">
              <a16:creationId xmlns:a16="http://schemas.microsoft.com/office/drawing/2014/main" id="{00000000-0008-0000-0100-00006A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23" name="Text Box 107">
          <a:extLst>
            <a:ext uri="{FF2B5EF4-FFF2-40B4-BE49-F238E27FC236}">
              <a16:creationId xmlns:a16="http://schemas.microsoft.com/office/drawing/2014/main" id="{00000000-0008-0000-0100-00006B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9324" name="Text Box 108">
          <a:extLst>
            <a:ext uri="{FF2B5EF4-FFF2-40B4-BE49-F238E27FC236}">
              <a16:creationId xmlns:a16="http://schemas.microsoft.com/office/drawing/2014/main" id="{00000000-0008-0000-0100-00006C240000}"/>
            </a:ext>
          </a:extLst>
        </xdr:cNvPr>
        <xdr:cNvSpPr txBox="1">
          <a:spLocks noChangeArrowheads="1"/>
        </xdr:cNvSpPr>
      </xdr:nvSpPr>
      <xdr:spPr bwMode="auto">
        <a:xfrm>
          <a:off x="12506325" y="16906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47</xdr:row>
      <xdr:rowOff>0</xdr:rowOff>
    </xdr:to>
    <xdr:sp macro="" textlink="">
      <xdr:nvSpPr>
        <xdr:cNvPr id="9325" name="Text Box 109">
          <a:extLst>
            <a:ext uri="{FF2B5EF4-FFF2-40B4-BE49-F238E27FC236}">
              <a16:creationId xmlns:a16="http://schemas.microsoft.com/office/drawing/2014/main" id="{00000000-0008-0000-0100-00006D240000}"/>
            </a:ext>
          </a:extLst>
        </xdr:cNvPr>
        <xdr:cNvSpPr txBox="1">
          <a:spLocks noChangeArrowheads="1"/>
        </xdr:cNvSpPr>
      </xdr:nvSpPr>
      <xdr:spPr bwMode="auto">
        <a:xfrm>
          <a:off x="12506325" y="140779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47</xdr:row>
      <xdr:rowOff>0</xdr:rowOff>
    </xdr:to>
    <xdr:sp macro="" textlink="">
      <xdr:nvSpPr>
        <xdr:cNvPr id="9326" name="Text Box 110">
          <a:extLst>
            <a:ext uri="{FF2B5EF4-FFF2-40B4-BE49-F238E27FC236}">
              <a16:creationId xmlns:a16="http://schemas.microsoft.com/office/drawing/2014/main" id="{00000000-0008-0000-0100-00006E240000}"/>
            </a:ext>
          </a:extLst>
        </xdr:cNvPr>
        <xdr:cNvSpPr txBox="1">
          <a:spLocks noChangeArrowheads="1"/>
        </xdr:cNvSpPr>
      </xdr:nvSpPr>
      <xdr:spPr bwMode="auto">
        <a:xfrm>
          <a:off x="12506325" y="140779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47</xdr:row>
      <xdr:rowOff>0</xdr:rowOff>
    </xdr:to>
    <xdr:sp macro="" textlink="">
      <xdr:nvSpPr>
        <xdr:cNvPr id="9327" name="Text Box 111">
          <a:extLst>
            <a:ext uri="{FF2B5EF4-FFF2-40B4-BE49-F238E27FC236}">
              <a16:creationId xmlns:a16="http://schemas.microsoft.com/office/drawing/2014/main" id="{00000000-0008-0000-0100-00006F240000}"/>
            </a:ext>
          </a:extLst>
        </xdr:cNvPr>
        <xdr:cNvSpPr txBox="1">
          <a:spLocks noChangeArrowheads="1"/>
        </xdr:cNvSpPr>
      </xdr:nvSpPr>
      <xdr:spPr bwMode="auto">
        <a:xfrm>
          <a:off x="12506325" y="140779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47</xdr:row>
      <xdr:rowOff>0</xdr:rowOff>
    </xdr:to>
    <xdr:sp macro="" textlink="">
      <xdr:nvSpPr>
        <xdr:cNvPr id="9328" name="Text Box 112">
          <a:extLst>
            <a:ext uri="{FF2B5EF4-FFF2-40B4-BE49-F238E27FC236}">
              <a16:creationId xmlns:a16="http://schemas.microsoft.com/office/drawing/2014/main" id="{00000000-0008-0000-0100-000070240000}"/>
            </a:ext>
          </a:extLst>
        </xdr:cNvPr>
        <xdr:cNvSpPr txBox="1">
          <a:spLocks noChangeArrowheads="1"/>
        </xdr:cNvSpPr>
      </xdr:nvSpPr>
      <xdr:spPr bwMode="auto">
        <a:xfrm>
          <a:off x="12506325" y="140779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0</xdr:colOff>
      <xdr:row>49</xdr:row>
      <xdr:rowOff>0</xdr:rowOff>
    </xdr:to>
    <xdr:sp macro="" textlink="">
      <xdr:nvSpPr>
        <xdr:cNvPr id="9329" name="Text Box 113">
          <a:extLst>
            <a:ext uri="{FF2B5EF4-FFF2-40B4-BE49-F238E27FC236}">
              <a16:creationId xmlns:a16="http://schemas.microsoft.com/office/drawing/2014/main" id="{00000000-0008-0000-0100-000071240000}"/>
            </a:ext>
          </a:extLst>
        </xdr:cNvPr>
        <xdr:cNvSpPr txBox="1">
          <a:spLocks noChangeArrowheads="1"/>
        </xdr:cNvSpPr>
      </xdr:nvSpPr>
      <xdr:spPr bwMode="auto">
        <a:xfrm>
          <a:off x="12506325" y="147066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30" name="Text Box 114">
          <a:extLst>
            <a:ext uri="{FF2B5EF4-FFF2-40B4-BE49-F238E27FC236}">
              <a16:creationId xmlns:a16="http://schemas.microsoft.com/office/drawing/2014/main" id="{00000000-0008-0000-0100-000072240000}"/>
            </a:ext>
          </a:extLst>
        </xdr:cNvPr>
        <xdr:cNvSpPr txBox="1">
          <a:spLocks noChangeArrowheads="1"/>
        </xdr:cNvSpPr>
      </xdr:nvSpPr>
      <xdr:spPr bwMode="auto">
        <a:xfrm>
          <a:off x="12506325" y="165925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9331" name="Text Box 115">
          <a:extLst>
            <a:ext uri="{FF2B5EF4-FFF2-40B4-BE49-F238E27FC236}">
              <a16:creationId xmlns:a16="http://schemas.microsoft.com/office/drawing/2014/main" id="{00000000-0008-0000-0100-000073240000}"/>
            </a:ext>
          </a:extLst>
        </xdr:cNvPr>
        <xdr:cNvSpPr txBox="1">
          <a:spLocks noChangeArrowheads="1"/>
        </xdr:cNvSpPr>
      </xdr:nvSpPr>
      <xdr:spPr bwMode="auto">
        <a:xfrm>
          <a:off x="12506325" y="153352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53</xdr:row>
      <xdr:rowOff>0</xdr:rowOff>
    </xdr:to>
    <xdr:sp macro="" textlink="">
      <xdr:nvSpPr>
        <xdr:cNvPr id="9332" name="Text Box 116"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SpPr txBox="1">
          <a:spLocks noChangeArrowheads="1"/>
        </xdr:cNvSpPr>
      </xdr:nvSpPr>
      <xdr:spPr bwMode="auto">
        <a:xfrm>
          <a:off x="12506325" y="159639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9333" name="Text Box 117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SpPr txBox="1">
          <a:spLocks noChangeArrowheads="1"/>
        </xdr:cNvSpPr>
      </xdr:nvSpPr>
      <xdr:spPr bwMode="auto">
        <a:xfrm>
          <a:off x="78581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34" name="Text Box 118">
          <a:extLst>
            <a:ext uri="{FF2B5EF4-FFF2-40B4-BE49-F238E27FC236}">
              <a16:creationId xmlns:a16="http://schemas.microsoft.com/office/drawing/2014/main" id="{00000000-0008-0000-0100-000076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35" name="Text Box 119">
          <a:extLst>
            <a:ext uri="{FF2B5EF4-FFF2-40B4-BE49-F238E27FC236}">
              <a16:creationId xmlns:a16="http://schemas.microsoft.com/office/drawing/2014/main" id="{00000000-0008-0000-0100-000077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36" name="Text Box 120">
          <a:extLst>
            <a:ext uri="{FF2B5EF4-FFF2-40B4-BE49-F238E27FC236}">
              <a16:creationId xmlns:a16="http://schemas.microsoft.com/office/drawing/2014/main" id="{00000000-0008-0000-0100-000078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37" name="Text Box 121">
          <a:extLst>
            <a:ext uri="{FF2B5EF4-FFF2-40B4-BE49-F238E27FC236}">
              <a16:creationId xmlns:a16="http://schemas.microsoft.com/office/drawing/2014/main" id="{00000000-0008-0000-0100-000079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38" name="Text Box 122">
          <a:extLst>
            <a:ext uri="{FF2B5EF4-FFF2-40B4-BE49-F238E27FC236}">
              <a16:creationId xmlns:a16="http://schemas.microsoft.com/office/drawing/2014/main" id="{00000000-0008-0000-0100-00007A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39" name="Text Box 123">
          <a:extLst>
            <a:ext uri="{FF2B5EF4-FFF2-40B4-BE49-F238E27FC236}">
              <a16:creationId xmlns:a16="http://schemas.microsoft.com/office/drawing/2014/main" id="{00000000-0008-0000-0100-00007B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40" name="Text Box 124">
          <a:extLst>
            <a:ext uri="{FF2B5EF4-FFF2-40B4-BE49-F238E27FC236}">
              <a16:creationId xmlns:a16="http://schemas.microsoft.com/office/drawing/2014/main" id="{00000000-0008-0000-0100-00007C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41" name="Text Box 125">
          <a:extLst>
            <a:ext uri="{FF2B5EF4-FFF2-40B4-BE49-F238E27FC236}">
              <a16:creationId xmlns:a16="http://schemas.microsoft.com/office/drawing/2014/main" id="{00000000-0008-0000-0100-00007D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9342" name="Text Box 126">
          <a:extLst>
            <a:ext uri="{FF2B5EF4-FFF2-40B4-BE49-F238E27FC236}">
              <a16:creationId xmlns:a16="http://schemas.microsoft.com/office/drawing/2014/main" id="{00000000-0008-0000-0100-00007E240000}"/>
            </a:ext>
          </a:extLst>
        </xdr:cNvPr>
        <xdr:cNvSpPr txBox="1">
          <a:spLocks noChangeArrowheads="1"/>
        </xdr:cNvSpPr>
      </xdr:nvSpPr>
      <xdr:spPr bwMode="auto">
        <a:xfrm>
          <a:off x="78581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43" name="Text Box 127">
          <a:extLst>
            <a:ext uri="{FF2B5EF4-FFF2-40B4-BE49-F238E27FC236}">
              <a16:creationId xmlns:a16="http://schemas.microsoft.com/office/drawing/2014/main" id="{00000000-0008-0000-0100-00007F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44" name="Text Box 128">
          <a:extLst>
            <a:ext uri="{FF2B5EF4-FFF2-40B4-BE49-F238E27FC236}">
              <a16:creationId xmlns:a16="http://schemas.microsoft.com/office/drawing/2014/main" id="{00000000-0008-0000-0100-000080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45" name="Text Box 129">
          <a:extLst>
            <a:ext uri="{FF2B5EF4-FFF2-40B4-BE49-F238E27FC236}">
              <a16:creationId xmlns:a16="http://schemas.microsoft.com/office/drawing/2014/main" id="{00000000-0008-0000-0100-000081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46" name="Text Box 130">
          <a:extLst>
            <a:ext uri="{FF2B5EF4-FFF2-40B4-BE49-F238E27FC236}">
              <a16:creationId xmlns:a16="http://schemas.microsoft.com/office/drawing/2014/main" id="{00000000-0008-0000-0100-000082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47" name="Text Box 131">
          <a:extLst>
            <a:ext uri="{FF2B5EF4-FFF2-40B4-BE49-F238E27FC236}">
              <a16:creationId xmlns:a16="http://schemas.microsoft.com/office/drawing/2014/main" id="{00000000-0008-0000-0100-000083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48" name="Text Box 132">
          <a:extLst>
            <a:ext uri="{FF2B5EF4-FFF2-40B4-BE49-F238E27FC236}">
              <a16:creationId xmlns:a16="http://schemas.microsoft.com/office/drawing/2014/main" id="{00000000-0008-0000-0100-000084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49" name="Text Box 133">
          <a:extLst>
            <a:ext uri="{FF2B5EF4-FFF2-40B4-BE49-F238E27FC236}">
              <a16:creationId xmlns:a16="http://schemas.microsoft.com/office/drawing/2014/main" id="{00000000-0008-0000-0100-000085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50" name="Text Box 134">
          <a:extLst>
            <a:ext uri="{FF2B5EF4-FFF2-40B4-BE49-F238E27FC236}">
              <a16:creationId xmlns:a16="http://schemas.microsoft.com/office/drawing/2014/main" id="{00000000-0008-0000-0100-000086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51" name="Text Box 135">
          <a:extLst>
            <a:ext uri="{FF2B5EF4-FFF2-40B4-BE49-F238E27FC236}">
              <a16:creationId xmlns:a16="http://schemas.microsoft.com/office/drawing/2014/main" id="{00000000-0008-0000-0100-000087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52" name="Text Box 136">
          <a:extLst>
            <a:ext uri="{FF2B5EF4-FFF2-40B4-BE49-F238E27FC236}">
              <a16:creationId xmlns:a16="http://schemas.microsoft.com/office/drawing/2014/main" id="{00000000-0008-0000-0100-000088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53" name="Text Box 137">
          <a:extLst>
            <a:ext uri="{FF2B5EF4-FFF2-40B4-BE49-F238E27FC236}">
              <a16:creationId xmlns:a16="http://schemas.microsoft.com/office/drawing/2014/main" id="{00000000-0008-0000-0100-000089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54" name="Text Box 138">
          <a:extLst>
            <a:ext uri="{FF2B5EF4-FFF2-40B4-BE49-F238E27FC236}">
              <a16:creationId xmlns:a16="http://schemas.microsoft.com/office/drawing/2014/main" id="{00000000-0008-0000-0100-00008A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55" name="Text Box 139">
          <a:extLst>
            <a:ext uri="{FF2B5EF4-FFF2-40B4-BE49-F238E27FC236}">
              <a16:creationId xmlns:a16="http://schemas.microsoft.com/office/drawing/2014/main" id="{00000000-0008-0000-0100-00008B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56" name="Text Box 140">
          <a:extLst>
            <a:ext uri="{FF2B5EF4-FFF2-40B4-BE49-F238E27FC236}">
              <a16:creationId xmlns:a16="http://schemas.microsoft.com/office/drawing/2014/main" id="{00000000-0008-0000-0100-00008C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57" name="Text Box 141">
          <a:extLst>
            <a:ext uri="{FF2B5EF4-FFF2-40B4-BE49-F238E27FC236}">
              <a16:creationId xmlns:a16="http://schemas.microsoft.com/office/drawing/2014/main" id="{00000000-0008-0000-0100-00008D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9358" name="Text Box 142">
          <a:extLst>
            <a:ext uri="{FF2B5EF4-FFF2-40B4-BE49-F238E27FC236}">
              <a16:creationId xmlns:a16="http://schemas.microsoft.com/office/drawing/2014/main" id="{00000000-0008-0000-0100-00008E240000}"/>
            </a:ext>
          </a:extLst>
        </xdr:cNvPr>
        <xdr:cNvSpPr txBox="1">
          <a:spLocks noChangeArrowheads="1"/>
        </xdr:cNvSpPr>
      </xdr:nvSpPr>
      <xdr:spPr bwMode="auto">
        <a:xfrm>
          <a:off x="78581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59" name="Text Box 143">
          <a:extLst>
            <a:ext uri="{FF2B5EF4-FFF2-40B4-BE49-F238E27FC236}">
              <a16:creationId xmlns:a16="http://schemas.microsoft.com/office/drawing/2014/main" id="{00000000-0008-0000-0100-00008F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60" name="Text Box 144">
          <a:extLst>
            <a:ext uri="{FF2B5EF4-FFF2-40B4-BE49-F238E27FC236}">
              <a16:creationId xmlns:a16="http://schemas.microsoft.com/office/drawing/2014/main" id="{00000000-0008-0000-0100-000090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61" name="Text Box 145">
          <a:extLst>
            <a:ext uri="{FF2B5EF4-FFF2-40B4-BE49-F238E27FC236}">
              <a16:creationId xmlns:a16="http://schemas.microsoft.com/office/drawing/2014/main" id="{00000000-0008-0000-0100-000091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62" name="Text Box 146">
          <a:extLst>
            <a:ext uri="{FF2B5EF4-FFF2-40B4-BE49-F238E27FC236}">
              <a16:creationId xmlns:a16="http://schemas.microsoft.com/office/drawing/2014/main" id="{00000000-0008-0000-0100-000092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63" name="Text Box 147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64" name="Text Box 148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65" name="Text Box 149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66" name="Text Box 150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67" name="Text Box 151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68" name="Text Box 152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9369" name="Text Box 153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7858125" y="1289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sp macro="" textlink="">
      <xdr:nvSpPr>
        <xdr:cNvPr id="156" name="Text Box 18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7858125" y="1289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7858125" y="1289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16</xdr:col>
      <xdr:colOff>1304925</xdr:colOff>
      <xdr:row>42</xdr:row>
      <xdr:rowOff>0</xdr:rowOff>
    </xdr:from>
    <xdr:to>
      <xdr:col>17</xdr:col>
      <xdr:colOff>266700</xdr:colOff>
      <xdr:row>42</xdr:row>
      <xdr:rowOff>0</xdr:rowOff>
    </xdr:to>
    <xdr:sp macro="" textlink="">
      <xdr:nvSpPr>
        <xdr:cNvPr id="158" name="Text Box 39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448175" y="132080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42</xdr:row>
      <xdr:rowOff>0</xdr:rowOff>
    </xdr:from>
    <xdr:to>
      <xdr:col>17</xdr:col>
      <xdr:colOff>266700</xdr:colOff>
      <xdr:row>42</xdr:row>
      <xdr:rowOff>0</xdr:rowOff>
    </xdr:to>
    <xdr:sp macro="" textlink="">
      <xdr:nvSpPr>
        <xdr:cNvPr id="159" name="Text Box 40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448175" y="132080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42</xdr:row>
      <xdr:rowOff>0</xdr:rowOff>
    </xdr:from>
    <xdr:to>
      <xdr:col>17</xdr:col>
      <xdr:colOff>266700</xdr:colOff>
      <xdr:row>42</xdr:row>
      <xdr:rowOff>0</xdr:rowOff>
    </xdr:to>
    <xdr:sp macro="" textlink="">
      <xdr:nvSpPr>
        <xdr:cNvPr id="160" name="Text Box 4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448175" y="132080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42</xdr:row>
      <xdr:rowOff>0</xdr:rowOff>
    </xdr:from>
    <xdr:to>
      <xdr:col>17</xdr:col>
      <xdr:colOff>266700</xdr:colOff>
      <xdr:row>42</xdr:row>
      <xdr:rowOff>0</xdr:rowOff>
    </xdr:to>
    <xdr:sp macro="" textlink="">
      <xdr:nvSpPr>
        <xdr:cNvPr id="161" name="Text Box 42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448175" y="132080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42</xdr:row>
      <xdr:rowOff>0</xdr:rowOff>
    </xdr:from>
    <xdr:to>
      <xdr:col>17</xdr:col>
      <xdr:colOff>266700</xdr:colOff>
      <xdr:row>42</xdr:row>
      <xdr:rowOff>0</xdr:rowOff>
    </xdr:to>
    <xdr:sp macro="" textlink="">
      <xdr:nvSpPr>
        <xdr:cNvPr id="162" name="Text Box 43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4448175" y="132080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42</xdr:row>
      <xdr:rowOff>0</xdr:rowOff>
    </xdr:from>
    <xdr:to>
      <xdr:col>17</xdr:col>
      <xdr:colOff>266700</xdr:colOff>
      <xdr:row>42</xdr:row>
      <xdr:rowOff>0</xdr:rowOff>
    </xdr:to>
    <xdr:sp macro="" textlink="">
      <xdr:nvSpPr>
        <xdr:cNvPr id="163" name="Text Box 44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448175" y="132080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42</xdr:row>
      <xdr:rowOff>0</xdr:rowOff>
    </xdr:from>
    <xdr:to>
      <xdr:col>17</xdr:col>
      <xdr:colOff>266700</xdr:colOff>
      <xdr:row>42</xdr:row>
      <xdr:rowOff>0</xdr:rowOff>
    </xdr:to>
    <xdr:sp macro="" textlink="">
      <xdr:nvSpPr>
        <xdr:cNvPr id="164" name="Text Box 6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4448175" y="132080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42</xdr:row>
      <xdr:rowOff>0</xdr:rowOff>
    </xdr:from>
    <xdr:to>
      <xdr:col>17</xdr:col>
      <xdr:colOff>266700</xdr:colOff>
      <xdr:row>42</xdr:row>
      <xdr:rowOff>0</xdr:rowOff>
    </xdr:to>
    <xdr:sp macro="" textlink="">
      <xdr:nvSpPr>
        <xdr:cNvPr id="165" name="Text Box 62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4448175" y="132080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42</xdr:row>
      <xdr:rowOff>0</xdr:rowOff>
    </xdr:from>
    <xdr:to>
      <xdr:col>17</xdr:col>
      <xdr:colOff>266700</xdr:colOff>
      <xdr:row>42</xdr:row>
      <xdr:rowOff>0</xdr:rowOff>
    </xdr:to>
    <xdr:sp macro="" textlink="">
      <xdr:nvSpPr>
        <xdr:cNvPr id="166" name="Text Box 63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448175" y="132080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42</xdr:row>
      <xdr:rowOff>0</xdr:rowOff>
    </xdr:from>
    <xdr:to>
      <xdr:col>17</xdr:col>
      <xdr:colOff>266700</xdr:colOff>
      <xdr:row>42</xdr:row>
      <xdr:rowOff>0</xdr:rowOff>
    </xdr:to>
    <xdr:sp macro="" textlink="">
      <xdr:nvSpPr>
        <xdr:cNvPr id="167" name="Text Box 64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448175" y="132080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42</xdr:row>
      <xdr:rowOff>0</xdr:rowOff>
    </xdr:from>
    <xdr:to>
      <xdr:col>17</xdr:col>
      <xdr:colOff>266700</xdr:colOff>
      <xdr:row>42</xdr:row>
      <xdr:rowOff>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448175" y="132080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42</xdr:row>
      <xdr:rowOff>0</xdr:rowOff>
    </xdr:from>
    <xdr:to>
      <xdr:col>17</xdr:col>
      <xdr:colOff>266700</xdr:colOff>
      <xdr:row>42</xdr:row>
      <xdr:rowOff>0</xdr:rowOff>
    </xdr:to>
    <xdr:sp macro="" textlink="">
      <xdr:nvSpPr>
        <xdr:cNvPr id="169" name="Text Box 66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448175" y="132080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42</xdr:row>
      <xdr:rowOff>0</xdr:rowOff>
    </xdr:from>
    <xdr:to>
      <xdr:col>17</xdr:col>
      <xdr:colOff>266700</xdr:colOff>
      <xdr:row>42</xdr:row>
      <xdr:rowOff>0</xdr:rowOff>
    </xdr:to>
    <xdr:sp macro="" textlink="">
      <xdr:nvSpPr>
        <xdr:cNvPr id="170" name="Text Box 67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4448175" y="132080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42</xdr:row>
      <xdr:rowOff>0</xdr:rowOff>
    </xdr:from>
    <xdr:to>
      <xdr:col>17</xdr:col>
      <xdr:colOff>266700</xdr:colOff>
      <xdr:row>42</xdr:row>
      <xdr:rowOff>0</xdr:rowOff>
    </xdr:to>
    <xdr:sp macro="" textlink="">
      <xdr:nvSpPr>
        <xdr:cNvPr id="171" name="Text Box 68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4448175" y="132080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42</xdr:row>
      <xdr:rowOff>0</xdr:rowOff>
    </xdr:from>
    <xdr:to>
      <xdr:col>17</xdr:col>
      <xdr:colOff>266700</xdr:colOff>
      <xdr:row>42</xdr:row>
      <xdr:rowOff>0</xdr:rowOff>
    </xdr:to>
    <xdr:sp macro="" textlink="">
      <xdr:nvSpPr>
        <xdr:cNvPr id="172" name="Text Box 69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448175" y="132080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42</xdr:row>
      <xdr:rowOff>0</xdr:rowOff>
    </xdr:from>
    <xdr:to>
      <xdr:col>17</xdr:col>
      <xdr:colOff>266700</xdr:colOff>
      <xdr:row>42</xdr:row>
      <xdr:rowOff>0</xdr:rowOff>
    </xdr:to>
    <xdr:sp macro="" textlink="">
      <xdr:nvSpPr>
        <xdr:cNvPr id="173" name="Text Box 70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448175" y="132080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42</xdr:row>
      <xdr:rowOff>0</xdr:rowOff>
    </xdr:from>
    <xdr:to>
      <xdr:col>17</xdr:col>
      <xdr:colOff>266700</xdr:colOff>
      <xdr:row>42</xdr:row>
      <xdr:rowOff>0</xdr:rowOff>
    </xdr:to>
    <xdr:sp macro="" textlink="">
      <xdr:nvSpPr>
        <xdr:cNvPr id="174" name="Text Box 7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448175" y="132080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42</xdr:row>
      <xdr:rowOff>0</xdr:rowOff>
    </xdr:from>
    <xdr:to>
      <xdr:col>17</xdr:col>
      <xdr:colOff>266700</xdr:colOff>
      <xdr:row>42</xdr:row>
      <xdr:rowOff>0</xdr:rowOff>
    </xdr:to>
    <xdr:sp macro="" textlink="">
      <xdr:nvSpPr>
        <xdr:cNvPr id="175" name="Text Box 72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448175" y="132080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 macro="" textlink="">
      <xdr:nvSpPr>
        <xdr:cNvPr id="176" name="Text Box 80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7858125" y="17065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 macro="" textlink="">
      <xdr:nvSpPr>
        <xdr:cNvPr id="177" name="Text Box 89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7858125" y="17065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 macro="" textlink="">
      <xdr:nvSpPr>
        <xdr:cNvPr id="178" name="Text Box 105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7858125" y="17065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 macro="" textlink="">
      <xdr:nvSpPr>
        <xdr:cNvPr id="179" name="Text Box 117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7858125" y="1738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 macro="" textlink="">
      <xdr:nvSpPr>
        <xdr:cNvPr id="180" name="Text Box 126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7858125" y="1738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 macro="" textlink="">
      <xdr:nvSpPr>
        <xdr:cNvPr id="181" name="Text Box 142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7858125" y="1738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00000000-0008-0000-0200-000001280000}"/>
            </a:ext>
          </a:extLst>
        </xdr:cNvPr>
        <xdr:cNvSpPr txBox="1">
          <a:spLocks noChangeArrowheads="1"/>
        </xdr:cNvSpPr>
      </xdr:nvSpPr>
      <xdr:spPr bwMode="auto">
        <a:xfrm>
          <a:off x="12506325" y="16764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0242" name="Text Box 2">
          <a:extLst>
            <a:ext uri="{FF2B5EF4-FFF2-40B4-BE49-F238E27FC236}">
              <a16:creationId xmlns:a16="http://schemas.microsoft.com/office/drawing/2014/main" id="{00000000-0008-0000-0200-000002280000}"/>
            </a:ext>
          </a:extLst>
        </xdr:cNvPr>
        <xdr:cNvSpPr txBox="1">
          <a:spLocks noChangeArrowheads="1"/>
        </xdr:cNvSpPr>
      </xdr:nvSpPr>
      <xdr:spPr bwMode="auto">
        <a:xfrm>
          <a:off x="12506325" y="16764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0243" name="Text Box 3">
          <a:extLst>
            <a:ext uri="{FF2B5EF4-FFF2-40B4-BE49-F238E27FC236}">
              <a16:creationId xmlns:a16="http://schemas.microsoft.com/office/drawing/2014/main" id="{00000000-0008-0000-0200-000003280000}"/>
            </a:ext>
          </a:extLst>
        </xdr:cNvPr>
        <xdr:cNvSpPr txBox="1">
          <a:spLocks noChangeArrowheads="1"/>
        </xdr:cNvSpPr>
      </xdr:nvSpPr>
      <xdr:spPr bwMode="auto">
        <a:xfrm>
          <a:off x="12506325" y="16764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0244" name="Text Box 4">
          <a:extLst>
            <a:ext uri="{FF2B5EF4-FFF2-40B4-BE49-F238E27FC236}">
              <a16:creationId xmlns:a16="http://schemas.microsoft.com/office/drawing/2014/main" id="{00000000-0008-0000-0200-000004280000}"/>
            </a:ext>
          </a:extLst>
        </xdr:cNvPr>
        <xdr:cNvSpPr txBox="1">
          <a:spLocks noChangeArrowheads="1"/>
        </xdr:cNvSpPr>
      </xdr:nvSpPr>
      <xdr:spPr bwMode="auto">
        <a:xfrm>
          <a:off x="12506325" y="16764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10245" name="Text Box 5">
          <a:extLst>
            <a:ext uri="{FF2B5EF4-FFF2-40B4-BE49-F238E27FC236}">
              <a16:creationId xmlns:a16="http://schemas.microsoft.com/office/drawing/2014/main" id="{00000000-0008-0000-0200-000005280000}"/>
            </a:ext>
          </a:extLst>
        </xdr:cNvPr>
        <xdr:cNvSpPr txBox="1">
          <a:spLocks noChangeArrowheads="1"/>
        </xdr:cNvSpPr>
      </xdr:nvSpPr>
      <xdr:spPr bwMode="auto">
        <a:xfrm>
          <a:off x="12506325" y="23050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0246" name="Text Box 6">
          <a:extLst>
            <a:ext uri="{FF2B5EF4-FFF2-40B4-BE49-F238E27FC236}">
              <a16:creationId xmlns:a16="http://schemas.microsoft.com/office/drawing/2014/main" id="{00000000-0008-0000-0200-000006280000}"/>
            </a:ext>
          </a:extLst>
        </xdr:cNvPr>
        <xdr:cNvSpPr txBox="1">
          <a:spLocks noChangeArrowheads="1"/>
        </xdr:cNvSpPr>
      </xdr:nvSpPr>
      <xdr:spPr bwMode="auto">
        <a:xfrm>
          <a:off x="12506325" y="481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0247" name="Text Box 7">
          <a:extLst>
            <a:ext uri="{FF2B5EF4-FFF2-40B4-BE49-F238E27FC236}">
              <a16:creationId xmlns:a16="http://schemas.microsoft.com/office/drawing/2014/main" id="{00000000-0008-0000-0200-000007280000}"/>
            </a:ext>
          </a:extLst>
        </xdr:cNvPr>
        <xdr:cNvSpPr txBox="1">
          <a:spLocks noChangeArrowheads="1"/>
        </xdr:cNvSpPr>
      </xdr:nvSpPr>
      <xdr:spPr bwMode="auto">
        <a:xfrm>
          <a:off x="12506325" y="41910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0248" name="Text Box 8">
          <a:extLst>
            <a:ext uri="{FF2B5EF4-FFF2-40B4-BE49-F238E27FC236}">
              <a16:creationId xmlns:a16="http://schemas.microsoft.com/office/drawing/2014/main" id="{00000000-0008-0000-0200-000008280000}"/>
            </a:ext>
          </a:extLst>
        </xdr:cNvPr>
        <xdr:cNvSpPr txBox="1">
          <a:spLocks noChangeArrowheads="1"/>
        </xdr:cNvSpPr>
      </xdr:nvSpPr>
      <xdr:spPr bwMode="auto">
        <a:xfrm>
          <a:off x="12506325" y="29337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249" name="Text Box 9">
          <a:extLst>
            <a:ext uri="{FF2B5EF4-FFF2-40B4-BE49-F238E27FC236}">
              <a16:creationId xmlns:a16="http://schemas.microsoft.com/office/drawing/2014/main" id="{00000000-0008-0000-0200-000009280000}"/>
            </a:ext>
          </a:extLst>
        </xdr:cNvPr>
        <xdr:cNvSpPr txBox="1">
          <a:spLocks noChangeArrowheads="1"/>
        </xdr:cNvSpPr>
      </xdr:nvSpPr>
      <xdr:spPr bwMode="auto">
        <a:xfrm>
          <a:off x="78581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50" name="Text Box 10">
          <a:extLst>
            <a:ext uri="{FF2B5EF4-FFF2-40B4-BE49-F238E27FC236}">
              <a16:creationId xmlns:a16="http://schemas.microsoft.com/office/drawing/2014/main" id="{00000000-0008-0000-0200-00000A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51" name="Text Box 11">
          <a:extLst>
            <a:ext uri="{FF2B5EF4-FFF2-40B4-BE49-F238E27FC236}">
              <a16:creationId xmlns:a16="http://schemas.microsoft.com/office/drawing/2014/main" id="{00000000-0008-0000-0200-00000B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52" name="Text Box 12">
          <a:extLst>
            <a:ext uri="{FF2B5EF4-FFF2-40B4-BE49-F238E27FC236}">
              <a16:creationId xmlns:a16="http://schemas.microsoft.com/office/drawing/2014/main" id="{00000000-0008-0000-0200-00000C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53" name="Text Box 13">
          <a:extLst>
            <a:ext uri="{FF2B5EF4-FFF2-40B4-BE49-F238E27FC236}">
              <a16:creationId xmlns:a16="http://schemas.microsoft.com/office/drawing/2014/main" id="{00000000-0008-0000-0200-00000D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54" name="Text Box 14">
          <a:extLst>
            <a:ext uri="{FF2B5EF4-FFF2-40B4-BE49-F238E27FC236}">
              <a16:creationId xmlns:a16="http://schemas.microsoft.com/office/drawing/2014/main" id="{00000000-0008-0000-0200-00000E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55" name="Text Box 15">
          <a:extLst>
            <a:ext uri="{FF2B5EF4-FFF2-40B4-BE49-F238E27FC236}">
              <a16:creationId xmlns:a16="http://schemas.microsoft.com/office/drawing/2014/main" id="{00000000-0008-0000-0200-00000F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56" name="Text Box 16">
          <a:extLst>
            <a:ext uri="{FF2B5EF4-FFF2-40B4-BE49-F238E27FC236}">
              <a16:creationId xmlns:a16="http://schemas.microsoft.com/office/drawing/2014/main" id="{00000000-0008-0000-0200-000010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57" name="Text Box 17">
          <a:extLst>
            <a:ext uri="{FF2B5EF4-FFF2-40B4-BE49-F238E27FC236}">
              <a16:creationId xmlns:a16="http://schemas.microsoft.com/office/drawing/2014/main" id="{00000000-0008-0000-0200-000011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258" name="Text Box 18">
          <a:extLst>
            <a:ext uri="{FF2B5EF4-FFF2-40B4-BE49-F238E27FC236}">
              <a16:creationId xmlns:a16="http://schemas.microsoft.com/office/drawing/2014/main" id="{00000000-0008-0000-0200-000012280000}"/>
            </a:ext>
          </a:extLst>
        </xdr:cNvPr>
        <xdr:cNvSpPr txBox="1">
          <a:spLocks noChangeArrowheads="1"/>
        </xdr:cNvSpPr>
      </xdr:nvSpPr>
      <xdr:spPr bwMode="auto">
        <a:xfrm>
          <a:off x="78581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59" name="Text Box 19">
          <a:extLst>
            <a:ext uri="{FF2B5EF4-FFF2-40B4-BE49-F238E27FC236}">
              <a16:creationId xmlns:a16="http://schemas.microsoft.com/office/drawing/2014/main" id="{00000000-0008-0000-0200-000013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60" name="Text Box 20">
          <a:extLst>
            <a:ext uri="{FF2B5EF4-FFF2-40B4-BE49-F238E27FC236}">
              <a16:creationId xmlns:a16="http://schemas.microsoft.com/office/drawing/2014/main" id="{00000000-0008-0000-0200-000014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61" name="Text Box 21">
          <a:extLst>
            <a:ext uri="{FF2B5EF4-FFF2-40B4-BE49-F238E27FC236}">
              <a16:creationId xmlns:a16="http://schemas.microsoft.com/office/drawing/2014/main" id="{00000000-0008-0000-0200-000015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62" name="Text Box 22">
          <a:extLst>
            <a:ext uri="{FF2B5EF4-FFF2-40B4-BE49-F238E27FC236}">
              <a16:creationId xmlns:a16="http://schemas.microsoft.com/office/drawing/2014/main" id="{00000000-0008-0000-0200-000016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63" name="Text Box 23">
          <a:extLst>
            <a:ext uri="{FF2B5EF4-FFF2-40B4-BE49-F238E27FC236}">
              <a16:creationId xmlns:a16="http://schemas.microsoft.com/office/drawing/2014/main" id="{00000000-0008-0000-0200-000017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64" name="Text Box 24">
          <a:extLst>
            <a:ext uri="{FF2B5EF4-FFF2-40B4-BE49-F238E27FC236}">
              <a16:creationId xmlns:a16="http://schemas.microsoft.com/office/drawing/2014/main" id="{00000000-0008-0000-0200-000018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65" name="Text Box 25">
          <a:extLst>
            <a:ext uri="{FF2B5EF4-FFF2-40B4-BE49-F238E27FC236}">
              <a16:creationId xmlns:a16="http://schemas.microsoft.com/office/drawing/2014/main" id="{00000000-0008-0000-0200-000019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66" name="Text Box 26">
          <a:extLst>
            <a:ext uri="{FF2B5EF4-FFF2-40B4-BE49-F238E27FC236}">
              <a16:creationId xmlns:a16="http://schemas.microsoft.com/office/drawing/2014/main" id="{00000000-0008-0000-0200-00001A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67" name="Text Box 27">
          <a:extLst>
            <a:ext uri="{FF2B5EF4-FFF2-40B4-BE49-F238E27FC236}">
              <a16:creationId xmlns:a16="http://schemas.microsoft.com/office/drawing/2014/main" id="{00000000-0008-0000-0200-00001B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68" name="Text Box 28">
          <a:extLst>
            <a:ext uri="{FF2B5EF4-FFF2-40B4-BE49-F238E27FC236}">
              <a16:creationId xmlns:a16="http://schemas.microsoft.com/office/drawing/2014/main" id="{00000000-0008-0000-0200-00001C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69" name="Text Box 29">
          <a:extLst>
            <a:ext uri="{FF2B5EF4-FFF2-40B4-BE49-F238E27FC236}">
              <a16:creationId xmlns:a16="http://schemas.microsoft.com/office/drawing/2014/main" id="{00000000-0008-0000-0200-00001D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70" name="Text Box 30">
          <a:extLst>
            <a:ext uri="{FF2B5EF4-FFF2-40B4-BE49-F238E27FC236}">
              <a16:creationId xmlns:a16="http://schemas.microsoft.com/office/drawing/2014/main" id="{00000000-0008-0000-0200-00001E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71" name="Text Box 31">
          <a:extLst>
            <a:ext uri="{FF2B5EF4-FFF2-40B4-BE49-F238E27FC236}">
              <a16:creationId xmlns:a16="http://schemas.microsoft.com/office/drawing/2014/main" id="{00000000-0008-0000-0200-00001F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72" name="Text Box 32">
          <a:extLst>
            <a:ext uri="{FF2B5EF4-FFF2-40B4-BE49-F238E27FC236}">
              <a16:creationId xmlns:a16="http://schemas.microsoft.com/office/drawing/2014/main" id="{00000000-0008-0000-0200-000020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73" name="Text Box 33">
          <a:extLst>
            <a:ext uri="{FF2B5EF4-FFF2-40B4-BE49-F238E27FC236}">
              <a16:creationId xmlns:a16="http://schemas.microsoft.com/office/drawing/2014/main" id="{00000000-0008-0000-0200-000021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274" name="Text Box 34">
          <a:extLst>
            <a:ext uri="{FF2B5EF4-FFF2-40B4-BE49-F238E27FC236}">
              <a16:creationId xmlns:a16="http://schemas.microsoft.com/office/drawing/2014/main" id="{00000000-0008-0000-0200-000022280000}"/>
            </a:ext>
          </a:extLst>
        </xdr:cNvPr>
        <xdr:cNvSpPr txBox="1">
          <a:spLocks noChangeArrowheads="1"/>
        </xdr:cNvSpPr>
      </xdr:nvSpPr>
      <xdr:spPr bwMode="auto">
        <a:xfrm>
          <a:off x="78581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75" name="Text Box 35">
          <a:extLst>
            <a:ext uri="{FF2B5EF4-FFF2-40B4-BE49-F238E27FC236}">
              <a16:creationId xmlns:a16="http://schemas.microsoft.com/office/drawing/2014/main" id="{00000000-0008-0000-0200-000023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76" name="Text Box 36">
          <a:extLst>
            <a:ext uri="{FF2B5EF4-FFF2-40B4-BE49-F238E27FC236}">
              <a16:creationId xmlns:a16="http://schemas.microsoft.com/office/drawing/2014/main" id="{00000000-0008-0000-0200-000024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14</xdr:row>
      <xdr:rowOff>0</xdr:rowOff>
    </xdr:to>
    <xdr:sp macro="" textlink="">
      <xdr:nvSpPr>
        <xdr:cNvPr id="10277" name="Text Box 37">
          <a:extLst>
            <a:ext uri="{FF2B5EF4-FFF2-40B4-BE49-F238E27FC236}">
              <a16:creationId xmlns:a16="http://schemas.microsoft.com/office/drawing/2014/main" id="{00000000-0008-0000-0200-000025280000}"/>
            </a:ext>
          </a:extLst>
        </xdr:cNvPr>
        <xdr:cNvSpPr txBox="1">
          <a:spLocks noChangeArrowheads="1"/>
        </xdr:cNvSpPr>
      </xdr:nvSpPr>
      <xdr:spPr bwMode="auto">
        <a:xfrm>
          <a:off x="12506325" y="35623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78" name="Text Box 38">
          <a:extLst>
            <a:ext uri="{FF2B5EF4-FFF2-40B4-BE49-F238E27FC236}">
              <a16:creationId xmlns:a16="http://schemas.microsoft.com/office/drawing/2014/main" id="{00000000-0008-0000-0200-000026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279" name="Text Box 39">
          <a:extLst>
            <a:ext uri="{FF2B5EF4-FFF2-40B4-BE49-F238E27FC236}">
              <a16:creationId xmlns:a16="http://schemas.microsoft.com/office/drawing/2014/main" id="{00000000-0008-0000-0200-000027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280" name="Text Box 40">
          <a:extLst>
            <a:ext uri="{FF2B5EF4-FFF2-40B4-BE49-F238E27FC236}">
              <a16:creationId xmlns:a16="http://schemas.microsoft.com/office/drawing/2014/main" id="{00000000-0008-0000-0200-000028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281" name="Text Box 41">
          <a:extLst>
            <a:ext uri="{FF2B5EF4-FFF2-40B4-BE49-F238E27FC236}">
              <a16:creationId xmlns:a16="http://schemas.microsoft.com/office/drawing/2014/main" id="{00000000-0008-0000-0200-000029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282" name="Text Box 42">
          <a:extLst>
            <a:ext uri="{FF2B5EF4-FFF2-40B4-BE49-F238E27FC236}">
              <a16:creationId xmlns:a16="http://schemas.microsoft.com/office/drawing/2014/main" id="{00000000-0008-0000-0200-00002A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283" name="Text Box 43">
          <a:extLst>
            <a:ext uri="{FF2B5EF4-FFF2-40B4-BE49-F238E27FC236}">
              <a16:creationId xmlns:a16="http://schemas.microsoft.com/office/drawing/2014/main" id="{00000000-0008-0000-0200-00002B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284" name="Text Box 44">
          <a:extLst>
            <a:ext uri="{FF2B5EF4-FFF2-40B4-BE49-F238E27FC236}">
              <a16:creationId xmlns:a16="http://schemas.microsoft.com/office/drawing/2014/main" id="{00000000-0008-0000-0200-00002C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0285" name="Text Box 45">
          <a:extLst>
            <a:ext uri="{FF2B5EF4-FFF2-40B4-BE49-F238E27FC236}">
              <a16:creationId xmlns:a16="http://schemas.microsoft.com/office/drawing/2014/main" id="{00000000-0008-0000-0200-00002D280000}"/>
            </a:ext>
          </a:extLst>
        </xdr:cNvPr>
        <xdr:cNvSpPr txBox="1">
          <a:spLocks noChangeArrowheads="1"/>
        </xdr:cNvSpPr>
      </xdr:nvSpPr>
      <xdr:spPr bwMode="auto">
        <a:xfrm>
          <a:off x="12506325" y="481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0286" name="Text Box 46">
          <a:extLst>
            <a:ext uri="{FF2B5EF4-FFF2-40B4-BE49-F238E27FC236}">
              <a16:creationId xmlns:a16="http://schemas.microsoft.com/office/drawing/2014/main" id="{00000000-0008-0000-0200-00002E280000}"/>
            </a:ext>
          </a:extLst>
        </xdr:cNvPr>
        <xdr:cNvSpPr txBox="1">
          <a:spLocks noChangeArrowheads="1"/>
        </xdr:cNvSpPr>
      </xdr:nvSpPr>
      <xdr:spPr bwMode="auto">
        <a:xfrm>
          <a:off x="12506325" y="481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0287" name="Text Box 47">
          <a:extLst>
            <a:ext uri="{FF2B5EF4-FFF2-40B4-BE49-F238E27FC236}">
              <a16:creationId xmlns:a16="http://schemas.microsoft.com/office/drawing/2014/main" id="{00000000-0008-0000-0200-00002F280000}"/>
            </a:ext>
          </a:extLst>
        </xdr:cNvPr>
        <xdr:cNvSpPr txBox="1">
          <a:spLocks noChangeArrowheads="1"/>
        </xdr:cNvSpPr>
      </xdr:nvSpPr>
      <xdr:spPr bwMode="auto">
        <a:xfrm>
          <a:off x="12506325" y="481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0288" name="Text Box 48">
          <a:extLst>
            <a:ext uri="{FF2B5EF4-FFF2-40B4-BE49-F238E27FC236}">
              <a16:creationId xmlns:a16="http://schemas.microsoft.com/office/drawing/2014/main" id="{00000000-0008-0000-0200-000030280000}"/>
            </a:ext>
          </a:extLst>
        </xdr:cNvPr>
        <xdr:cNvSpPr txBox="1">
          <a:spLocks noChangeArrowheads="1"/>
        </xdr:cNvSpPr>
      </xdr:nvSpPr>
      <xdr:spPr bwMode="auto">
        <a:xfrm>
          <a:off x="12506325" y="481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0289" name="Text Box 49">
          <a:extLst>
            <a:ext uri="{FF2B5EF4-FFF2-40B4-BE49-F238E27FC236}">
              <a16:creationId xmlns:a16="http://schemas.microsoft.com/office/drawing/2014/main" id="{00000000-0008-0000-0200-000031280000}"/>
            </a:ext>
          </a:extLst>
        </xdr:cNvPr>
        <xdr:cNvSpPr txBox="1">
          <a:spLocks noChangeArrowheads="1"/>
        </xdr:cNvSpPr>
      </xdr:nvSpPr>
      <xdr:spPr bwMode="auto">
        <a:xfrm>
          <a:off x="12506325" y="481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0290" name="Text Box 50">
          <a:extLst>
            <a:ext uri="{FF2B5EF4-FFF2-40B4-BE49-F238E27FC236}">
              <a16:creationId xmlns:a16="http://schemas.microsoft.com/office/drawing/2014/main" id="{00000000-0008-0000-0200-000032280000}"/>
            </a:ext>
          </a:extLst>
        </xdr:cNvPr>
        <xdr:cNvSpPr txBox="1">
          <a:spLocks noChangeArrowheads="1"/>
        </xdr:cNvSpPr>
      </xdr:nvSpPr>
      <xdr:spPr bwMode="auto">
        <a:xfrm>
          <a:off x="12506325" y="481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0291" name="Text Box 51">
          <a:extLst>
            <a:ext uri="{FF2B5EF4-FFF2-40B4-BE49-F238E27FC236}">
              <a16:creationId xmlns:a16="http://schemas.microsoft.com/office/drawing/2014/main" id="{00000000-0008-0000-0200-000033280000}"/>
            </a:ext>
          </a:extLst>
        </xdr:cNvPr>
        <xdr:cNvSpPr txBox="1">
          <a:spLocks noChangeArrowheads="1"/>
        </xdr:cNvSpPr>
      </xdr:nvSpPr>
      <xdr:spPr bwMode="auto">
        <a:xfrm>
          <a:off x="12506325" y="481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0292" name="Text Box 52">
          <a:extLst>
            <a:ext uri="{FF2B5EF4-FFF2-40B4-BE49-F238E27FC236}">
              <a16:creationId xmlns:a16="http://schemas.microsoft.com/office/drawing/2014/main" id="{00000000-0008-0000-0200-000034280000}"/>
            </a:ext>
          </a:extLst>
        </xdr:cNvPr>
        <xdr:cNvSpPr txBox="1">
          <a:spLocks noChangeArrowheads="1"/>
        </xdr:cNvSpPr>
      </xdr:nvSpPr>
      <xdr:spPr bwMode="auto">
        <a:xfrm>
          <a:off x="12506325" y="481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93" name="Text Box 53">
          <a:extLst>
            <a:ext uri="{FF2B5EF4-FFF2-40B4-BE49-F238E27FC236}">
              <a16:creationId xmlns:a16="http://schemas.microsoft.com/office/drawing/2014/main" id="{00000000-0008-0000-0200-000035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94" name="Text Box 54">
          <a:extLst>
            <a:ext uri="{FF2B5EF4-FFF2-40B4-BE49-F238E27FC236}">
              <a16:creationId xmlns:a16="http://schemas.microsoft.com/office/drawing/2014/main" id="{00000000-0008-0000-0200-000036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95" name="Text Box 55">
          <a:extLst>
            <a:ext uri="{FF2B5EF4-FFF2-40B4-BE49-F238E27FC236}">
              <a16:creationId xmlns:a16="http://schemas.microsoft.com/office/drawing/2014/main" id="{00000000-0008-0000-0200-000037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96" name="Text Box 56">
          <a:extLst>
            <a:ext uri="{FF2B5EF4-FFF2-40B4-BE49-F238E27FC236}">
              <a16:creationId xmlns:a16="http://schemas.microsoft.com/office/drawing/2014/main" id="{00000000-0008-0000-0200-000038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97" name="Text Box 57">
          <a:extLst>
            <a:ext uri="{FF2B5EF4-FFF2-40B4-BE49-F238E27FC236}">
              <a16:creationId xmlns:a16="http://schemas.microsoft.com/office/drawing/2014/main" id="{00000000-0008-0000-0200-000039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98" name="Text Box 58">
          <a:extLst>
            <a:ext uri="{FF2B5EF4-FFF2-40B4-BE49-F238E27FC236}">
              <a16:creationId xmlns:a16="http://schemas.microsoft.com/office/drawing/2014/main" id="{00000000-0008-0000-0200-00003A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99" name="Text Box 59">
          <a:extLst>
            <a:ext uri="{FF2B5EF4-FFF2-40B4-BE49-F238E27FC236}">
              <a16:creationId xmlns:a16="http://schemas.microsoft.com/office/drawing/2014/main" id="{00000000-0008-0000-0200-00003B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00" name="Text Box 60">
          <a:extLst>
            <a:ext uri="{FF2B5EF4-FFF2-40B4-BE49-F238E27FC236}">
              <a16:creationId xmlns:a16="http://schemas.microsoft.com/office/drawing/2014/main" id="{00000000-0008-0000-0200-00003C280000}"/>
            </a:ext>
          </a:extLst>
        </xdr:cNvPr>
        <xdr:cNvSpPr txBox="1">
          <a:spLocks noChangeArrowheads="1"/>
        </xdr:cNvSpPr>
      </xdr:nvSpPr>
      <xdr:spPr bwMode="auto">
        <a:xfrm>
          <a:off x="12506325" y="5133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301" name="Text Box 61">
          <a:extLst>
            <a:ext uri="{FF2B5EF4-FFF2-40B4-BE49-F238E27FC236}">
              <a16:creationId xmlns:a16="http://schemas.microsoft.com/office/drawing/2014/main" id="{00000000-0008-0000-0200-00003D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302" name="Text Box 62">
          <a:extLst>
            <a:ext uri="{FF2B5EF4-FFF2-40B4-BE49-F238E27FC236}">
              <a16:creationId xmlns:a16="http://schemas.microsoft.com/office/drawing/2014/main" id="{00000000-0008-0000-0200-00003E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303" name="Text Box 63">
          <a:extLst>
            <a:ext uri="{FF2B5EF4-FFF2-40B4-BE49-F238E27FC236}">
              <a16:creationId xmlns:a16="http://schemas.microsoft.com/office/drawing/2014/main" id="{00000000-0008-0000-0200-00003F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304" name="Text Box 64">
          <a:extLst>
            <a:ext uri="{FF2B5EF4-FFF2-40B4-BE49-F238E27FC236}">
              <a16:creationId xmlns:a16="http://schemas.microsoft.com/office/drawing/2014/main" id="{00000000-0008-0000-0200-000040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305" name="Text Box 65">
          <a:extLst>
            <a:ext uri="{FF2B5EF4-FFF2-40B4-BE49-F238E27FC236}">
              <a16:creationId xmlns:a16="http://schemas.microsoft.com/office/drawing/2014/main" id="{00000000-0008-0000-0200-000041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306" name="Text Box 66">
          <a:extLst>
            <a:ext uri="{FF2B5EF4-FFF2-40B4-BE49-F238E27FC236}">
              <a16:creationId xmlns:a16="http://schemas.microsoft.com/office/drawing/2014/main" id="{00000000-0008-0000-0200-000042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307" name="Text Box 67">
          <a:extLst>
            <a:ext uri="{FF2B5EF4-FFF2-40B4-BE49-F238E27FC236}">
              <a16:creationId xmlns:a16="http://schemas.microsoft.com/office/drawing/2014/main" id="{00000000-0008-0000-0200-000043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308" name="Text Box 68">
          <a:extLst>
            <a:ext uri="{FF2B5EF4-FFF2-40B4-BE49-F238E27FC236}">
              <a16:creationId xmlns:a16="http://schemas.microsoft.com/office/drawing/2014/main" id="{00000000-0008-0000-0200-000044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309" name="Text Box 69">
          <a:extLst>
            <a:ext uri="{FF2B5EF4-FFF2-40B4-BE49-F238E27FC236}">
              <a16:creationId xmlns:a16="http://schemas.microsoft.com/office/drawing/2014/main" id="{00000000-0008-0000-0200-000045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310" name="Text Box 70">
          <a:extLst>
            <a:ext uri="{FF2B5EF4-FFF2-40B4-BE49-F238E27FC236}">
              <a16:creationId xmlns:a16="http://schemas.microsoft.com/office/drawing/2014/main" id="{00000000-0008-0000-0200-000046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311" name="Text Box 71">
          <a:extLst>
            <a:ext uri="{FF2B5EF4-FFF2-40B4-BE49-F238E27FC236}">
              <a16:creationId xmlns:a16="http://schemas.microsoft.com/office/drawing/2014/main" id="{00000000-0008-0000-0200-000047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312" name="Text Box 72">
          <a:extLst>
            <a:ext uri="{FF2B5EF4-FFF2-40B4-BE49-F238E27FC236}">
              <a16:creationId xmlns:a16="http://schemas.microsoft.com/office/drawing/2014/main" id="{00000000-0008-0000-0200-000048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10313" name="Text Box 73">
          <a:extLst>
            <a:ext uri="{FF2B5EF4-FFF2-40B4-BE49-F238E27FC236}">
              <a16:creationId xmlns:a16="http://schemas.microsoft.com/office/drawing/2014/main" id="{00000000-0008-0000-0200-000049280000}"/>
            </a:ext>
          </a:extLst>
        </xdr:cNvPr>
        <xdr:cNvSpPr txBox="1">
          <a:spLocks noChangeArrowheads="1"/>
        </xdr:cNvSpPr>
      </xdr:nvSpPr>
      <xdr:spPr bwMode="auto">
        <a:xfrm>
          <a:off x="12506325" y="58102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10314" name="Text Box 74">
          <a:extLst>
            <a:ext uri="{FF2B5EF4-FFF2-40B4-BE49-F238E27FC236}">
              <a16:creationId xmlns:a16="http://schemas.microsoft.com/office/drawing/2014/main" id="{00000000-0008-0000-0200-00004A280000}"/>
            </a:ext>
          </a:extLst>
        </xdr:cNvPr>
        <xdr:cNvSpPr txBox="1">
          <a:spLocks noChangeArrowheads="1"/>
        </xdr:cNvSpPr>
      </xdr:nvSpPr>
      <xdr:spPr bwMode="auto">
        <a:xfrm>
          <a:off x="12506325" y="58102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10315" name="Text Box 75">
          <a:extLst>
            <a:ext uri="{FF2B5EF4-FFF2-40B4-BE49-F238E27FC236}">
              <a16:creationId xmlns:a16="http://schemas.microsoft.com/office/drawing/2014/main" id="{00000000-0008-0000-0200-00004B280000}"/>
            </a:ext>
          </a:extLst>
        </xdr:cNvPr>
        <xdr:cNvSpPr txBox="1">
          <a:spLocks noChangeArrowheads="1"/>
        </xdr:cNvSpPr>
      </xdr:nvSpPr>
      <xdr:spPr bwMode="auto">
        <a:xfrm>
          <a:off x="12506325" y="58102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10316" name="Text Box 76">
          <a:extLst>
            <a:ext uri="{FF2B5EF4-FFF2-40B4-BE49-F238E27FC236}">
              <a16:creationId xmlns:a16="http://schemas.microsoft.com/office/drawing/2014/main" id="{00000000-0008-0000-0200-00004C280000}"/>
            </a:ext>
          </a:extLst>
        </xdr:cNvPr>
        <xdr:cNvSpPr txBox="1">
          <a:spLocks noChangeArrowheads="1"/>
        </xdr:cNvSpPr>
      </xdr:nvSpPr>
      <xdr:spPr bwMode="auto">
        <a:xfrm>
          <a:off x="12506325" y="58102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23</xdr:row>
      <xdr:rowOff>0</xdr:rowOff>
    </xdr:to>
    <xdr:sp macro="" textlink="">
      <xdr:nvSpPr>
        <xdr:cNvPr id="10317" name="Text Box 77">
          <a:extLst>
            <a:ext uri="{FF2B5EF4-FFF2-40B4-BE49-F238E27FC236}">
              <a16:creationId xmlns:a16="http://schemas.microsoft.com/office/drawing/2014/main" id="{00000000-0008-0000-0200-00004D280000}"/>
            </a:ext>
          </a:extLst>
        </xdr:cNvPr>
        <xdr:cNvSpPr txBox="1">
          <a:spLocks noChangeArrowheads="1"/>
        </xdr:cNvSpPr>
      </xdr:nvSpPr>
      <xdr:spPr bwMode="auto">
        <a:xfrm>
          <a:off x="12506325" y="64389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 macro="" textlink="">
      <xdr:nvSpPr>
        <xdr:cNvPr id="10318" name="Text Box 78">
          <a:extLst>
            <a:ext uri="{FF2B5EF4-FFF2-40B4-BE49-F238E27FC236}">
              <a16:creationId xmlns:a16="http://schemas.microsoft.com/office/drawing/2014/main" id="{00000000-0008-0000-0200-00004E280000}"/>
            </a:ext>
          </a:extLst>
        </xdr:cNvPr>
        <xdr:cNvSpPr txBox="1">
          <a:spLocks noChangeArrowheads="1"/>
        </xdr:cNvSpPr>
      </xdr:nvSpPr>
      <xdr:spPr bwMode="auto">
        <a:xfrm>
          <a:off x="12506325" y="8953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29</xdr:row>
      <xdr:rowOff>0</xdr:rowOff>
    </xdr:to>
    <xdr:sp macro="" textlink="">
      <xdr:nvSpPr>
        <xdr:cNvPr id="10319" name="Text Box 79">
          <a:extLst>
            <a:ext uri="{FF2B5EF4-FFF2-40B4-BE49-F238E27FC236}">
              <a16:creationId xmlns:a16="http://schemas.microsoft.com/office/drawing/2014/main" id="{00000000-0008-0000-0200-00004F280000}"/>
            </a:ext>
          </a:extLst>
        </xdr:cNvPr>
        <xdr:cNvSpPr txBox="1">
          <a:spLocks noChangeArrowheads="1"/>
        </xdr:cNvSpPr>
      </xdr:nvSpPr>
      <xdr:spPr bwMode="auto">
        <a:xfrm>
          <a:off x="12506325" y="83248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25</xdr:row>
      <xdr:rowOff>0</xdr:rowOff>
    </xdr:to>
    <xdr:sp macro="" textlink="">
      <xdr:nvSpPr>
        <xdr:cNvPr id="10320" name="Text Box 80">
          <a:extLst>
            <a:ext uri="{FF2B5EF4-FFF2-40B4-BE49-F238E27FC236}">
              <a16:creationId xmlns:a16="http://schemas.microsoft.com/office/drawing/2014/main" id="{00000000-0008-0000-0200-000050280000}"/>
            </a:ext>
          </a:extLst>
        </xdr:cNvPr>
        <xdr:cNvSpPr txBox="1">
          <a:spLocks noChangeArrowheads="1"/>
        </xdr:cNvSpPr>
      </xdr:nvSpPr>
      <xdr:spPr bwMode="auto">
        <a:xfrm>
          <a:off x="12506325" y="70675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10321" name="Text Box 81">
          <a:extLst>
            <a:ext uri="{FF2B5EF4-FFF2-40B4-BE49-F238E27FC236}">
              <a16:creationId xmlns:a16="http://schemas.microsoft.com/office/drawing/2014/main" id="{00000000-0008-0000-0200-000051280000}"/>
            </a:ext>
          </a:extLst>
        </xdr:cNvPr>
        <xdr:cNvSpPr txBox="1">
          <a:spLocks noChangeArrowheads="1"/>
        </xdr:cNvSpPr>
      </xdr:nvSpPr>
      <xdr:spPr bwMode="auto">
        <a:xfrm>
          <a:off x="12506325" y="76962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 macro="" textlink="">
      <xdr:nvSpPr>
        <xdr:cNvPr id="10322" name="Text Box 82">
          <a:extLst>
            <a:ext uri="{FF2B5EF4-FFF2-40B4-BE49-F238E27FC236}">
              <a16:creationId xmlns:a16="http://schemas.microsoft.com/office/drawing/2014/main" id="{00000000-0008-0000-0200-000052280000}"/>
            </a:ext>
          </a:extLst>
        </xdr:cNvPr>
        <xdr:cNvSpPr txBox="1">
          <a:spLocks noChangeArrowheads="1"/>
        </xdr:cNvSpPr>
      </xdr:nvSpPr>
      <xdr:spPr bwMode="auto">
        <a:xfrm>
          <a:off x="12506325" y="9582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 macro="" textlink="">
      <xdr:nvSpPr>
        <xdr:cNvPr id="10323" name="Text Box 83">
          <a:extLst>
            <a:ext uri="{FF2B5EF4-FFF2-40B4-BE49-F238E27FC236}">
              <a16:creationId xmlns:a16="http://schemas.microsoft.com/office/drawing/2014/main" id="{00000000-0008-0000-0200-000053280000}"/>
            </a:ext>
          </a:extLst>
        </xdr:cNvPr>
        <xdr:cNvSpPr txBox="1">
          <a:spLocks noChangeArrowheads="1"/>
        </xdr:cNvSpPr>
      </xdr:nvSpPr>
      <xdr:spPr bwMode="auto">
        <a:xfrm>
          <a:off x="12506325" y="9582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 macro="" textlink="">
      <xdr:nvSpPr>
        <xdr:cNvPr id="10324" name="Text Box 84">
          <a:extLst>
            <a:ext uri="{FF2B5EF4-FFF2-40B4-BE49-F238E27FC236}">
              <a16:creationId xmlns:a16="http://schemas.microsoft.com/office/drawing/2014/main" id="{00000000-0008-0000-0200-000054280000}"/>
            </a:ext>
          </a:extLst>
        </xdr:cNvPr>
        <xdr:cNvSpPr txBox="1">
          <a:spLocks noChangeArrowheads="1"/>
        </xdr:cNvSpPr>
      </xdr:nvSpPr>
      <xdr:spPr bwMode="auto">
        <a:xfrm>
          <a:off x="12506325" y="9582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 macro="" textlink="">
      <xdr:nvSpPr>
        <xdr:cNvPr id="10325" name="Text Box 85">
          <a:extLst>
            <a:ext uri="{FF2B5EF4-FFF2-40B4-BE49-F238E27FC236}">
              <a16:creationId xmlns:a16="http://schemas.microsoft.com/office/drawing/2014/main" id="{00000000-0008-0000-0200-000055280000}"/>
            </a:ext>
          </a:extLst>
        </xdr:cNvPr>
        <xdr:cNvSpPr txBox="1">
          <a:spLocks noChangeArrowheads="1"/>
        </xdr:cNvSpPr>
      </xdr:nvSpPr>
      <xdr:spPr bwMode="auto">
        <a:xfrm>
          <a:off x="12506325" y="9582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 macro="" textlink="">
      <xdr:nvSpPr>
        <xdr:cNvPr id="10326" name="Text Box 86">
          <a:extLst>
            <a:ext uri="{FF2B5EF4-FFF2-40B4-BE49-F238E27FC236}">
              <a16:creationId xmlns:a16="http://schemas.microsoft.com/office/drawing/2014/main" id="{00000000-0008-0000-0200-000056280000}"/>
            </a:ext>
          </a:extLst>
        </xdr:cNvPr>
        <xdr:cNvSpPr txBox="1">
          <a:spLocks noChangeArrowheads="1"/>
        </xdr:cNvSpPr>
      </xdr:nvSpPr>
      <xdr:spPr bwMode="auto">
        <a:xfrm>
          <a:off x="12506325" y="9582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 macro="" textlink="">
      <xdr:nvSpPr>
        <xdr:cNvPr id="10327" name="Text Box 87">
          <a:extLst>
            <a:ext uri="{FF2B5EF4-FFF2-40B4-BE49-F238E27FC236}">
              <a16:creationId xmlns:a16="http://schemas.microsoft.com/office/drawing/2014/main" id="{00000000-0008-0000-0200-000057280000}"/>
            </a:ext>
          </a:extLst>
        </xdr:cNvPr>
        <xdr:cNvSpPr txBox="1">
          <a:spLocks noChangeArrowheads="1"/>
        </xdr:cNvSpPr>
      </xdr:nvSpPr>
      <xdr:spPr bwMode="auto">
        <a:xfrm>
          <a:off x="12506325" y="9582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 macro="" textlink="">
      <xdr:nvSpPr>
        <xdr:cNvPr id="10328" name="Text Box 88">
          <a:extLst>
            <a:ext uri="{FF2B5EF4-FFF2-40B4-BE49-F238E27FC236}">
              <a16:creationId xmlns:a16="http://schemas.microsoft.com/office/drawing/2014/main" id="{00000000-0008-0000-0200-000058280000}"/>
            </a:ext>
          </a:extLst>
        </xdr:cNvPr>
        <xdr:cNvSpPr txBox="1">
          <a:spLocks noChangeArrowheads="1"/>
        </xdr:cNvSpPr>
      </xdr:nvSpPr>
      <xdr:spPr bwMode="auto">
        <a:xfrm>
          <a:off x="12506325" y="9582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329" name="Text Box 89">
          <a:extLst>
            <a:ext uri="{FF2B5EF4-FFF2-40B4-BE49-F238E27FC236}">
              <a16:creationId xmlns:a16="http://schemas.microsoft.com/office/drawing/2014/main" id="{00000000-0008-0000-0200-000059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330" name="Text Box 90">
          <a:extLst>
            <a:ext uri="{FF2B5EF4-FFF2-40B4-BE49-F238E27FC236}">
              <a16:creationId xmlns:a16="http://schemas.microsoft.com/office/drawing/2014/main" id="{00000000-0008-0000-0200-00005A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331" name="Text Box 91">
          <a:extLst>
            <a:ext uri="{FF2B5EF4-FFF2-40B4-BE49-F238E27FC236}">
              <a16:creationId xmlns:a16="http://schemas.microsoft.com/office/drawing/2014/main" id="{00000000-0008-0000-0200-00005B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332" name="Text Box 92">
          <a:extLst>
            <a:ext uri="{FF2B5EF4-FFF2-40B4-BE49-F238E27FC236}">
              <a16:creationId xmlns:a16="http://schemas.microsoft.com/office/drawing/2014/main" id="{00000000-0008-0000-0200-00005C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333" name="Text Box 93">
          <a:extLst>
            <a:ext uri="{FF2B5EF4-FFF2-40B4-BE49-F238E27FC236}">
              <a16:creationId xmlns:a16="http://schemas.microsoft.com/office/drawing/2014/main" id="{00000000-0008-0000-0200-00005D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334" name="Text Box 94">
          <a:extLst>
            <a:ext uri="{FF2B5EF4-FFF2-40B4-BE49-F238E27FC236}">
              <a16:creationId xmlns:a16="http://schemas.microsoft.com/office/drawing/2014/main" id="{00000000-0008-0000-0200-00005E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335" name="Text Box 95">
          <a:extLst>
            <a:ext uri="{FF2B5EF4-FFF2-40B4-BE49-F238E27FC236}">
              <a16:creationId xmlns:a16="http://schemas.microsoft.com/office/drawing/2014/main" id="{00000000-0008-0000-0200-00005F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336" name="Text Box 96">
          <a:extLst>
            <a:ext uri="{FF2B5EF4-FFF2-40B4-BE49-F238E27FC236}">
              <a16:creationId xmlns:a16="http://schemas.microsoft.com/office/drawing/2014/main" id="{00000000-0008-0000-0200-000060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31</xdr:row>
      <xdr:rowOff>0</xdr:rowOff>
    </xdr:from>
    <xdr:to>
      <xdr:col>3</xdr:col>
      <xdr:colOff>266700</xdr:colOff>
      <xdr:row>31</xdr:row>
      <xdr:rowOff>0</xdr:rowOff>
    </xdr:to>
    <xdr:sp macro="" textlink="">
      <xdr:nvSpPr>
        <xdr:cNvPr id="10337" name="Text Box 97">
          <a:extLst>
            <a:ext uri="{FF2B5EF4-FFF2-40B4-BE49-F238E27FC236}">
              <a16:creationId xmlns:a16="http://schemas.microsoft.com/office/drawing/2014/main" id="{00000000-0008-0000-0200-000061280000}"/>
            </a:ext>
          </a:extLst>
        </xdr:cNvPr>
        <xdr:cNvSpPr txBox="1">
          <a:spLocks noChangeArrowheads="1"/>
        </xdr:cNvSpPr>
      </xdr:nvSpPr>
      <xdr:spPr bwMode="auto">
        <a:xfrm>
          <a:off x="4448175" y="9582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 macro="" textlink="">
      <xdr:nvSpPr>
        <xdr:cNvPr id="10338" name="Text Box 98">
          <a:extLst>
            <a:ext uri="{FF2B5EF4-FFF2-40B4-BE49-F238E27FC236}">
              <a16:creationId xmlns:a16="http://schemas.microsoft.com/office/drawing/2014/main" id="{00000000-0008-0000-0200-000062280000}"/>
            </a:ext>
          </a:extLst>
        </xdr:cNvPr>
        <xdr:cNvSpPr txBox="1">
          <a:spLocks noChangeArrowheads="1"/>
        </xdr:cNvSpPr>
      </xdr:nvSpPr>
      <xdr:spPr bwMode="auto">
        <a:xfrm>
          <a:off x="12506325" y="9582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 macro="" textlink="">
      <xdr:nvSpPr>
        <xdr:cNvPr id="10339" name="Text Box 99">
          <a:extLst>
            <a:ext uri="{FF2B5EF4-FFF2-40B4-BE49-F238E27FC236}">
              <a16:creationId xmlns:a16="http://schemas.microsoft.com/office/drawing/2014/main" id="{00000000-0008-0000-0200-000063280000}"/>
            </a:ext>
          </a:extLst>
        </xdr:cNvPr>
        <xdr:cNvSpPr txBox="1">
          <a:spLocks noChangeArrowheads="1"/>
        </xdr:cNvSpPr>
      </xdr:nvSpPr>
      <xdr:spPr bwMode="auto">
        <a:xfrm>
          <a:off x="12506325" y="9582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 macro="" textlink="">
      <xdr:nvSpPr>
        <xdr:cNvPr id="10340" name="Text Box 100">
          <a:extLst>
            <a:ext uri="{FF2B5EF4-FFF2-40B4-BE49-F238E27FC236}">
              <a16:creationId xmlns:a16="http://schemas.microsoft.com/office/drawing/2014/main" id="{00000000-0008-0000-0200-000064280000}"/>
            </a:ext>
          </a:extLst>
        </xdr:cNvPr>
        <xdr:cNvSpPr txBox="1">
          <a:spLocks noChangeArrowheads="1"/>
        </xdr:cNvSpPr>
      </xdr:nvSpPr>
      <xdr:spPr bwMode="auto">
        <a:xfrm>
          <a:off x="12506325" y="9582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 macro="" textlink="">
      <xdr:nvSpPr>
        <xdr:cNvPr id="10341" name="Text Box 101">
          <a:extLst>
            <a:ext uri="{FF2B5EF4-FFF2-40B4-BE49-F238E27FC236}">
              <a16:creationId xmlns:a16="http://schemas.microsoft.com/office/drawing/2014/main" id="{00000000-0008-0000-0200-000065280000}"/>
            </a:ext>
          </a:extLst>
        </xdr:cNvPr>
        <xdr:cNvSpPr txBox="1">
          <a:spLocks noChangeArrowheads="1"/>
        </xdr:cNvSpPr>
      </xdr:nvSpPr>
      <xdr:spPr bwMode="auto">
        <a:xfrm>
          <a:off x="12506325" y="9582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 macro="" textlink="">
      <xdr:nvSpPr>
        <xdr:cNvPr id="10342" name="Text Box 102">
          <a:extLst>
            <a:ext uri="{FF2B5EF4-FFF2-40B4-BE49-F238E27FC236}">
              <a16:creationId xmlns:a16="http://schemas.microsoft.com/office/drawing/2014/main" id="{00000000-0008-0000-0200-000066280000}"/>
            </a:ext>
          </a:extLst>
        </xdr:cNvPr>
        <xdr:cNvSpPr txBox="1">
          <a:spLocks noChangeArrowheads="1"/>
        </xdr:cNvSpPr>
      </xdr:nvSpPr>
      <xdr:spPr bwMode="auto">
        <a:xfrm>
          <a:off x="12506325" y="9582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 macro="" textlink="">
      <xdr:nvSpPr>
        <xdr:cNvPr id="10343" name="Text Box 103">
          <a:extLst>
            <a:ext uri="{FF2B5EF4-FFF2-40B4-BE49-F238E27FC236}">
              <a16:creationId xmlns:a16="http://schemas.microsoft.com/office/drawing/2014/main" id="{00000000-0008-0000-0200-000067280000}"/>
            </a:ext>
          </a:extLst>
        </xdr:cNvPr>
        <xdr:cNvSpPr txBox="1">
          <a:spLocks noChangeArrowheads="1"/>
        </xdr:cNvSpPr>
      </xdr:nvSpPr>
      <xdr:spPr bwMode="auto">
        <a:xfrm>
          <a:off x="12506325" y="9582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 macro="" textlink="">
      <xdr:nvSpPr>
        <xdr:cNvPr id="10344" name="Text Box 104">
          <a:extLst>
            <a:ext uri="{FF2B5EF4-FFF2-40B4-BE49-F238E27FC236}">
              <a16:creationId xmlns:a16="http://schemas.microsoft.com/office/drawing/2014/main" id="{00000000-0008-0000-0200-000068280000}"/>
            </a:ext>
          </a:extLst>
        </xdr:cNvPr>
        <xdr:cNvSpPr txBox="1">
          <a:spLocks noChangeArrowheads="1"/>
        </xdr:cNvSpPr>
      </xdr:nvSpPr>
      <xdr:spPr bwMode="auto">
        <a:xfrm>
          <a:off x="12506325" y="9582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45" name="Text Box 105">
          <a:extLst>
            <a:ext uri="{FF2B5EF4-FFF2-40B4-BE49-F238E27FC236}">
              <a16:creationId xmlns:a16="http://schemas.microsoft.com/office/drawing/2014/main" id="{00000000-0008-0000-0200-000069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46" name="Text Box 106">
          <a:extLst>
            <a:ext uri="{FF2B5EF4-FFF2-40B4-BE49-F238E27FC236}">
              <a16:creationId xmlns:a16="http://schemas.microsoft.com/office/drawing/2014/main" id="{00000000-0008-0000-0200-00006A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47" name="Text Box 107">
          <a:extLst>
            <a:ext uri="{FF2B5EF4-FFF2-40B4-BE49-F238E27FC236}">
              <a16:creationId xmlns:a16="http://schemas.microsoft.com/office/drawing/2014/main" id="{00000000-0008-0000-0200-00006B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48" name="Text Box 108">
          <a:extLst>
            <a:ext uri="{FF2B5EF4-FFF2-40B4-BE49-F238E27FC236}">
              <a16:creationId xmlns:a16="http://schemas.microsoft.com/office/drawing/2014/main" id="{00000000-0008-0000-0200-00006C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49" name="Text Box 109">
          <a:extLst>
            <a:ext uri="{FF2B5EF4-FFF2-40B4-BE49-F238E27FC236}">
              <a16:creationId xmlns:a16="http://schemas.microsoft.com/office/drawing/2014/main" id="{00000000-0008-0000-0200-00006D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50" name="Text Box 110">
          <a:extLst>
            <a:ext uri="{FF2B5EF4-FFF2-40B4-BE49-F238E27FC236}">
              <a16:creationId xmlns:a16="http://schemas.microsoft.com/office/drawing/2014/main" id="{00000000-0008-0000-0200-00006E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51" name="Text Box 111">
          <a:extLst>
            <a:ext uri="{FF2B5EF4-FFF2-40B4-BE49-F238E27FC236}">
              <a16:creationId xmlns:a16="http://schemas.microsoft.com/office/drawing/2014/main" id="{00000000-0008-0000-0200-00006F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52" name="Text Box 112">
          <a:extLst>
            <a:ext uri="{FF2B5EF4-FFF2-40B4-BE49-F238E27FC236}">
              <a16:creationId xmlns:a16="http://schemas.microsoft.com/office/drawing/2014/main" id="{00000000-0008-0000-0200-000070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353" name="Text Box 113">
          <a:extLst>
            <a:ext uri="{FF2B5EF4-FFF2-40B4-BE49-F238E27FC236}">
              <a16:creationId xmlns:a16="http://schemas.microsoft.com/office/drawing/2014/main" id="{00000000-0008-0000-0200-000071280000}"/>
            </a:ext>
          </a:extLst>
        </xdr:cNvPr>
        <xdr:cNvSpPr txBox="1">
          <a:spLocks noChangeArrowheads="1"/>
        </xdr:cNvSpPr>
      </xdr:nvSpPr>
      <xdr:spPr bwMode="auto">
        <a:xfrm>
          <a:off x="7858125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54" name="Text Box 114">
          <a:extLst>
            <a:ext uri="{FF2B5EF4-FFF2-40B4-BE49-F238E27FC236}">
              <a16:creationId xmlns:a16="http://schemas.microsoft.com/office/drawing/2014/main" id="{00000000-0008-0000-0200-000072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55" name="Text Box 115">
          <a:extLst>
            <a:ext uri="{FF2B5EF4-FFF2-40B4-BE49-F238E27FC236}">
              <a16:creationId xmlns:a16="http://schemas.microsoft.com/office/drawing/2014/main" id="{00000000-0008-0000-0200-000073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56" name="Text Box 116">
          <a:extLst>
            <a:ext uri="{FF2B5EF4-FFF2-40B4-BE49-F238E27FC236}">
              <a16:creationId xmlns:a16="http://schemas.microsoft.com/office/drawing/2014/main" id="{00000000-0008-0000-0200-000074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57" name="Text Box 117">
          <a:extLst>
            <a:ext uri="{FF2B5EF4-FFF2-40B4-BE49-F238E27FC236}">
              <a16:creationId xmlns:a16="http://schemas.microsoft.com/office/drawing/2014/main" id="{00000000-0008-0000-0200-000075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58" name="Text Box 118">
          <a:extLst>
            <a:ext uri="{FF2B5EF4-FFF2-40B4-BE49-F238E27FC236}">
              <a16:creationId xmlns:a16="http://schemas.microsoft.com/office/drawing/2014/main" id="{00000000-0008-0000-0200-000076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59" name="Text Box 119">
          <a:extLst>
            <a:ext uri="{FF2B5EF4-FFF2-40B4-BE49-F238E27FC236}">
              <a16:creationId xmlns:a16="http://schemas.microsoft.com/office/drawing/2014/main" id="{00000000-0008-0000-0200-000077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60" name="Text Box 120">
          <a:extLst>
            <a:ext uri="{FF2B5EF4-FFF2-40B4-BE49-F238E27FC236}">
              <a16:creationId xmlns:a16="http://schemas.microsoft.com/office/drawing/2014/main" id="{00000000-0008-0000-0200-000078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61" name="Text Box 121">
          <a:extLst>
            <a:ext uri="{FF2B5EF4-FFF2-40B4-BE49-F238E27FC236}">
              <a16:creationId xmlns:a16="http://schemas.microsoft.com/office/drawing/2014/main" id="{00000000-0008-0000-0200-000079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362" name="Text Box 122">
          <a:extLst>
            <a:ext uri="{FF2B5EF4-FFF2-40B4-BE49-F238E27FC236}">
              <a16:creationId xmlns:a16="http://schemas.microsoft.com/office/drawing/2014/main" id="{00000000-0008-0000-0200-00007A280000}"/>
            </a:ext>
          </a:extLst>
        </xdr:cNvPr>
        <xdr:cNvSpPr txBox="1">
          <a:spLocks noChangeArrowheads="1"/>
        </xdr:cNvSpPr>
      </xdr:nvSpPr>
      <xdr:spPr bwMode="auto">
        <a:xfrm>
          <a:off x="7858125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63" name="Text Box 123">
          <a:extLst>
            <a:ext uri="{FF2B5EF4-FFF2-40B4-BE49-F238E27FC236}">
              <a16:creationId xmlns:a16="http://schemas.microsoft.com/office/drawing/2014/main" id="{00000000-0008-0000-0200-00007B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64" name="Text Box 124">
          <a:extLst>
            <a:ext uri="{FF2B5EF4-FFF2-40B4-BE49-F238E27FC236}">
              <a16:creationId xmlns:a16="http://schemas.microsoft.com/office/drawing/2014/main" id="{00000000-0008-0000-0200-00007C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65" name="Text Box 125">
          <a:extLst>
            <a:ext uri="{FF2B5EF4-FFF2-40B4-BE49-F238E27FC236}">
              <a16:creationId xmlns:a16="http://schemas.microsoft.com/office/drawing/2014/main" id="{00000000-0008-0000-0200-00007D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66" name="Text Box 126">
          <a:extLst>
            <a:ext uri="{FF2B5EF4-FFF2-40B4-BE49-F238E27FC236}">
              <a16:creationId xmlns:a16="http://schemas.microsoft.com/office/drawing/2014/main" id="{00000000-0008-0000-0200-00007E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67" name="Text Box 127">
          <a:extLst>
            <a:ext uri="{FF2B5EF4-FFF2-40B4-BE49-F238E27FC236}">
              <a16:creationId xmlns:a16="http://schemas.microsoft.com/office/drawing/2014/main" id="{00000000-0008-0000-0200-00007F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68" name="Text Box 128">
          <a:extLst>
            <a:ext uri="{FF2B5EF4-FFF2-40B4-BE49-F238E27FC236}">
              <a16:creationId xmlns:a16="http://schemas.microsoft.com/office/drawing/2014/main" id="{00000000-0008-0000-0200-000080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69" name="Text Box 129">
          <a:extLst>
            <a:ext uri="{FF2B5EF4-FFF2-40B4-BE49-F238E27FC236}">
              <a16:creationId xmlns:a16="http://schemas.microsoft.com/office/drawing/2014/main" id="{00000000-0008-0000-0200-000081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70" name="Text Box 130">
          <a:extLst>
            <a:ext uri="{FF2B5EF4-FFF2-40B4-BE49-F238E27FC236}">
              <a16:creationId xmlns:a16="http://schemas.microsoft.com/office/drawing/2014/main" id="{00000000-0008-0000-0200-000082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71" name="Text Box 131">
          <a:extLst>
            <a:ext uri="{FF2B5EF4-FFF2-40B4-BE49-F238E27FC236}">
              <a16:creationId xmlns:a16="http://schemas.microsoft.com/office/drawing/2014/main" id="{00000000-0008-0000-0200-000083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72" name="Text Box 132">
          <a:extLst>
            <a:ext uri="{FF2B5EF4-FFF2-40B4-BE49-F238E27FC236}">
              <a16:creationId xmlns:a16="http://schemas.microsoft.com/office/drawing/2014/main" id="{00000000-0008-0000-0200-000084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73" name="Text Box 133">
          <a:extLst>
            <a:ext uri="{FF2B5EF4-FFF2-40B4-BE49-F238E27FC236}">
              <a16:creationId xmlns:a16="http://schemas.microsoft.com/office/drawing/2014/main" id="{00000000-0008-0000-0200-000085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74" name="Text Box 134">
          <a:extLst>
            <a:ext uri="{FF2B5EF4-FFF2-40B4-BE49-F238E27FC236}">
              <a16:creationId xmlns:a16="http://schemas.microsoft.com/office/drawing/2014/main" id="{00000000-0008-0000-0200-000086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75" name="Text Box 135">
          <a:extLst>
            <a:ext uri="{FF2B5EF4-FFF2-40B4-BE49-F238E27FC236}">
              <a16:creationId xmlns:a16="http://schemas.microsoft.com/office/drawing/2014/main" id="{00000000-0008-0000-0200-000087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76" name="Text Box 136">
          <a:extLst>
            <a:ext uri="{FF2B5EF4-FFF2-40B4-BE49-F238E27FC236}">
              <a16:creationId xmlns:a16="http://schemas.microsoft.com/office/drawing/2014/main" id="{00000000-0008-0000-0200-000088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77" name="Text Box 137">
          <a:extLst>
            <a:ext uri="{FF2B5EF4-FFF2-40B4-BE49-F238E27FC236}">
              <a16:creationId xmlns:a16="http://schemas.microsoft.com/office/drawing/2014/main" id="{00000000-0008-0000-0200-000089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378" name="Text Box 138">
          <a:extLst>
            <a:ext uri="{FF2B5EF4-FFF2-40B4-BE49-F238E27FC236}">
              <a16:creationId xmlns:a16="http://schemas.microsoft.com/office/drawing/2014/main" id="{00000000-0008-0000-0200-00008A280000}"/>
            </a:ext>
          </a:extLst>
        </xdr:cNvPr>
        <xdr:cNvSpPr txBox="1">
          <a:spLocks noChangeArrowheads="1"/>
        </xdr:cNvSpPr>
      </xdr:nvSpPr>
      <xdr:spPr bwMode="auto">
        <a:xfrm>
          <a:off x="7858125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79" name="Text Box 139">
          <a:extLst>
            <a:ext uri="{FF2B5EF4-FFF2-40B4-BE49-F238E27FC236}">
              <a16:creationId xmlns:a16="http://schemas.microsoft.com/office/drawing/2014/main" id="{00000000-0008-0000-0200-00008B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80" name="Text Box 140">
          <a:extLst>
            <a:ext uri="{FF2B5EF4-FFF2-40B4-BE49-F238E27FC236}">
              <a16:creationId xmlns:a16="http://schemas.microsoft.com/office/drawing/2014/main" id="{00000000-0008-0000-0200-00008C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81" name="Text Box 141">
          <a:extLst>
            <a:ext uri="{FF2B5EF4-FFF2-40B4-BE49-F238E27FC236}">
              <a16:creationId xmlns:a16="http://schemas.microsoft.com/office/drawing/2014/main" id="{00000000-0008-0000-0200-00008D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82" name="Text Box 142">
          <a:extLst>
            <a:ext uri="{FF2B5EF4-FFF2-40B4-BE49-F238E27FC236}">
              <a16:creationId xmlns:a16="http://schemas.microsoft.com/office/drawing/2014/main" id="{00000000-0008-0000-0200-00008E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83" name="Text Box 143">
          <a:extLst>
            <a:ext uri="{FF2B5EF4-FFF2-40B4-BE49-F238E27FC236}">
              <a16:creationId xmlns:a16="http://schemas.microsoft.com/office/drawing/2014/main" id="{00000000-0008-0000-0200-00008F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84" name="Text Box 144">
          <a:extLst>
            <a:ext uri="{FF2B5EF4-FFF2-40B4-BE49-F238E27FC236}">
              <a16:creationId xmlns:a16="http://schemas.microsoft.com/office/drawing/2014/main" id="{00000000-0008-0000-0200-000090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85" name="Text Box 145">
          <a:extLst>
            <a:ext uri="{FF2B5EF4-FFF2-40B4-BE49-F238E27FC236}">
              <a16:creationId xmlns:a16="http://schemas.microsoft.com/office/drawing/2014/main" id="{00000000-0008-0000-0200-000091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86" name="Text Box 146">
          <a:extLst>
            <a:ext uri="{FF2B5EF4-FFF2-40B4-BE49-F238E27FC236}">
              <a16:creationId xmlns:a16="http://schemas.microsoft.com/office/drawing/2014/main" id="{00000000-0008-0000-0200-000092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87" name="Text Box 147">
          <a:extLst>
            <a:ext uri="{FF2B5EF4-FFF2-40B4-BE49-F238E27FC236}">
              <a16:creationId xmlns:a16="http://schemas.microsoft.com/office/drawing/2014/main" id="{00000000-0008-0000-0200-000093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88" name="Text Box 148">
          <a:extLst>
            <a:ext uri="{FF2B5EF4-FFF2-40B4-BE49-F238E27FC236}">
              <a16:creationId xmlns:a16="http://schemas.microsoft.com/office/drawing/2014/main" id="{00000000-0008-0000-0200-000094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89" name="Text Box 149">
          <a:extLst>
            <a:ext uri="{FF2B5EF4-FFF2-40B4-BE49-F238E27FC236}">
              <a16:creationId xmlns:a16="http://schemas.microsoft.com/office/drawing/2014/main" id="{00000000-0008-0000-0200-000095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90" name="Text Box 150">
          <a:extLst>
            <a:ext uri="{FF2B5EF4-FFF2-40B4-BE49-F238E27FC236}">
              <a16:creationId xmlns:a16="http://schemas.microsoft.com/office/drawing/2014/main" id="{00000000-0008-0000-0200-000096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91" name="Text Box 151">
          <a:extLst>
            <a:ext uri="{FF2B5EF4-FFF2-40B4-BE49-F238E27FC236}">
              <a16:creationId xmlns:a16="http://schemas.microsoft.com/office/drawing/2014/main" id="{00000000-0008-0000-0200-000097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92" name="Text Box 152">
          <a:extLst>
            <a:ext uri="{FF2B5EF4-FFF2-40B4-BE49-F238E27FC236}">
              <a16:creationId xmlns:a16="http://schemas.microsoft.com/office/drawing/2014/main" id="{00000000-0008-0000-0200-000098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93" name="Text Box 153">
          <a:extLst>
            <a:ext uri="{FF2B5EF4-FFF2-40B4-BE49-F238E27FC236}">
              <a16:creationId xmlns:a16="http://schemas.microsoft.com/office/drawing/2014/main" id="{00000000-0008-0000-0200-000099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94" name="Text Box 154">
          <a:extLst>
            <a:ext uri="{FF2B5EF4-FFF2-40B4-BE49-F238E27FC236}">
              <a16:creationId xmlns:a16="http://schemas.microsoft.com/office/drawing/2014/main" id="{00000000-0008-0000-0200-00009A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95" name="Text Box 155">
          <a:extLst>
            <a:ext uri="{FF2B5EF4-FFF2-40B4-BE49-F238E27FC236}">
              <a16:creationId xmlns:a16="http://schemas.microsoft.com/office/drawing/2014/main" id="{00000000-0008-0000-0200-00009B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96" name="Text Box 156">
          <a:extLst>
            <a:ext uri="{FF2B5EF4-FFF2-40B4-BE49-F238E27FC236}">
              <a16:creationId xmlns:a16="http://schemas.microsoft.com/office/drawing/2014/main" id="{00000000-0008-0000-0200-00009C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97" name="Text Box 157">
          <a:extLst>
            <a:ext uri="{FF2B5EF4-FFF2-40B4-BE49-F238E27FC236}">
              <a16:creationId xmlns:a16="http://schemas.microsoft.com/office/drawing/2014/main" id="{00000000-0008-0000-0200-00009D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398" name="Text Box 158">
          <a:extLst>
            <a:ext uri="{FF2B5EF4-FFF2-40B4-BE49-F238E27FC236}">
              <a16:creationId xmlns:a16="http://schemas.microsoft.com/office/drawing/2014/main" id="{00000000-0008-0000-0200-00009E280000}"/>
            </a:ext>
          </a:extLst>
        </xdr:cNvPr>
        <xdr:cNvSpPr txBox="1">
          <a:spLocks noChangeArrowheads="1"/>
        </xdr:cNvSpPr>
      </xdr:nvSpPr>
      <xdr:spPr bwMode="auto">
        <a:xfrm>
          <a:off x="9601200" y="9944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2</xdr:col>
      <xdr:colOff>1304925</xdr:colOff>
      <xdr:row>32</xdr:row>
      <xdr:rowOff>0</xdr:rowOff>
    </xdr:from>
    <xdr:to>
      <xdr:col>3</xdr:col>
      <xdr:colOff>266700</xdr:colOff>
      <xdr:row>32</xdr:row>
      <xdr:rowOff>0</xdr:rowOff>
    </xdr:to>
    <xdr:sp macro="" textlink="">
      <xdr:nvSpPr>
        <xdr:cNvPr id="10399" name="Text Box 159">
          <a:extLst>
            <a:ext uri="{FF2B5EF4-FFF2-40B4-BE49-F238E27FC236}">
              <a16:creationId xmlns:a16="http://schemas.microsoft.com/office/drawing/2014/main" id="{00000000-0008-0000-0200-00009F280000}"/>
            </a:ext>
          </a:extLst>
        </xdr:cNvPr>
        <xdr:cNvSpPr txBox="1">
          <a:spLocks noChangeArrowheads="1"/>
        </xdr:cNvSpPr>
      </xdr:nvSpPr>
      <xdr:spPr bwMode="auto">
        <a:xfrm>
          <a:off x="4448175" y="99441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32</xdr:row>
      <xdr:rowOff>0</xdr:rowOff>
    </xdr:from>
    <xdr:to>
      <xdr:col>3</xdr:col>
      <xdr:colOff>266700</xdr:colOff>
      <xdr:row>32</xdr:row>
      <xdr:rowOff>0</xdr:rowOff>
    </xdr:to>
    <xdr:sp macro="" textlink="">
      <xdr:nvSpPr>
        <xdr:cNvPr id="10400" name="Text Box 160">
          <a:extLst>
            <a:ext uri="{FF2B5EF4-FFF2-40B4-BE49-F238E27FC236}">
              <a16:creationId xmlns:a16="http://schemas.microsoft.com/office/drawing/2014/main" id="{00000000-0008-0000-0200-0000A0280000}"/>
            </a:ext>
          </a:extLst>
        </xdr:cNvPr>
        <xdr:cNvSpPr txBox="1">
          <a:spLocks noChangeArrowheads="1"/>
        </xdr:cNvSpPr>
      </xdr:nvSpPr>
      <xdr:spPr bwMode="auto">
        <a:xfrm>
          <a:off x="4448175" y="99441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32</xdr:row>
      <xdr:rowOff>0</xdr:rowOff>
    </xdr:from>
    <xdr:to>
      <xdr:col>3</xdr:col>
      <xdr:colOff>266700</xdr:colOff>
      <xdr:row>32</xdr:row>
      <xdr:rowOff>0</xdr:rowOff>
    </xdr:to>
    <xdr:sp macro="" textlink="">
      <xdr:nvSpPr>
        <xdr:cNvPr id="10401" name="Text Box 161">
          <a:extLst>
            <a:ext uri="{FF2B5EF4-FFF2-40B4-BE49-F238E27FC236}">
              <a16:creationId xmlns:a16="http://schemas.microsoft.com/office/drawing/2014/main" id="{00000000-0008-0000-0200-0000A1280000}"/>
            </a:ext>
          </a:extLst>
        </xdr:cNvPr>
        <xdr:cNvSpPr txBox="1">
          <a:spLocks noChangeArrowheads="1"/>
        </xdr:cNvSpPr>
      </xdr:nvSpPr>
      <xdr:spPr bwMode="auto">
        <a:xfrm>
          <a:off x="4448175" y="99441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34</xdr:row>
      <xdr:rowOff>0</xdr:rowOff>
    </xdr:to>
    <xdr:sp macro="" textlink="">
      <xdr:nvSpPr>
        <xdr:cNvPr id="10402" name="Text Box 162">
          <a:extLst>
            <a:ext uri="{FF2B5EF4-FFF2-40B4-BE49-F238E27FC236}">
              <a16:creationId xmlns:a16="http://schemas.microsoft.com/office/drawing/2014/main" id="{00000000-0008-0000-0200-0000A2280000}"/>
            </a:ext>
          </a:extLst>
        </xdr:cNvPr>
        <xdr:cNvSpPr txBox="1">
          <a:spLocks noChangeArrowheads="1"/>
        </xdr:cNvSpPr>
      </xdr:nvSpPr>
      <xdr:spPr bwMode="auto">
        <a:xfrm>
          <a:off x="12506325" y="99441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34</xdr:row>
      <xdr:rowOff>0</xdr:rowOff>
    </xdr:to>
    <xdr:sp macro="" textlink="">
      <xdr:nvSpPr>
        <xdr:cNvPr id="10403" name="Text Box 163">
          <a:extLst>
            <a:ext uri="{FF2B5EF4-FFF2-40B4-BE49-F238E27FC236}">
              <a16:creationId xmlns:a16="http://schemas.microsoft.com/office/drawing/2014/main" id="{00000000-0008-0000-0200-0000A3280000}"/>
            </a:ext>
          </a:extLst>
        </xdr:cNvPr>
        <xdr:cNvSpPr txBox="1">
          <a:spLocks noChangeArrowheads="1"/>
        </xdr:cNvSpPr>
      </xdr:nvSpPr>
      <xdr:spPr bwMode="auto">
        <a:xfrm>
          <a:off x="12506325" y="99441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34</xdr:row>
      <xdr:rowOff>0</xdr:rowOff>
    </xdr:to>
    <xdr:sp macro="" textlink="">
      <xdr:nvSpPr>
        <xdr:cNvPr id="10404" name="Text Box 164">
          <a:extLst>
            <a:ext uri="{FF2B5EF4-FFF2-40B4-BE49-F238E27FC236}">
              <a16:creationId xmlns:a16="http://schemas.microsoft.com/office/drawing/2014/main" id="{00000000-0008-0000-0200-0000A4280000}"/>
            </a:ext>
          </a:extLst>
        </xdr:cNvPr>
        <xdr:cNvSpPr txBox="1">
          <a:spLocks noChangeArrowheads="1"/>
        </xdr:cNvSpPr>
      </xdr:nvSpPr>
      <xdr:spPr bwMode="auto">
        <a:xfrm>
          <a:off x="12506325" y="99441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34</xdr:row>
      <xdr:rowOff>0</xdr:rowOff>
    </xdr:to>
    <xdr:sp macro="" textlink="">
      <xdr:nvSpPr>
        <xdr:cNvPr id="10405" name="Text Box 165">
          <a:extLst>
            <a:ext uri="{FF2B5EF4-FFF2-40B4-BE49-F238E27FC236}">
              <a16:creationId xmlns:a16="http://schemas.microsoft.com/office/drawing/2014/main" id="{00000000-0008-0000-0200-0000A5280000}"/>
            </a:ext>
          </a:extLst>
        </xdr:cNvPr>
        <xdr:cNvSpPr txBox="1">
          <a:spLocks noChangeArrowheads="1"/>
        </xdr:cNvSpPr>
      </xdr:nvSpPr>
      <xdr:spPr bwMode="auto">
        <a:xfrm>
          <a:off x="12506325" y="99441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36</xdr:row>
      <xdr:rowOff>0</xdr:rowOff>
    </xdr:to>
    <xdr:sp macro="" textlink="">
      <xdr:nvSpPr>
        <xdr:cNvPr id="10406" name="Text Box 166">
          <a:extLst>
            <a:ext uri="{FF2B5EF4-FFF2-40B4-BE49-F238E27FC236}">
              <a16:creationId xmlns:a16="http://schemas.microsoft.com/office/drawing/2014/main" id="{00000000-0008-0000-0200-0000A6280000}"/>
            </a:ext>
          </a:extLst>
        </xdr:cNvPr>
        <xdr:cNvSpPr txBox="1">
          <a:spLocks noChangeArrowheads="1"/>
        </xdr:cNvSpPr>
      </xdr:nvSpPr>
      <xdr:spPr bwMode="auto">
        <a:xfrm>
          <a:off x="12506325" y="105727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 macro="" textlink="">
      <xdr:nvSpPr>
        <xdr:cNvPr id="10407" name="Text Box 167">
          <a:extLst>
            <a:ext uri="{FF2B5EF4-FFF2-40B4-BE49-F238E27FC236}">
              <a16:creationId xmlns:a16="http://schemas.microsoft.com/office/drawing/2014/main" id="{00000000-0008-0000-0200-0000A7280000}"/>
            </a:ext>
          </a:extLst>
        </xdr:cNvPr>
        <xdr:cNvSpPr txBox="1">
          <a:spLocks noChangeArrowheads="1"/>
        </xdr:cNvSpPr>
      </xdr:nvSpPr>
      <xdr:spPr bwMode="auto">
        <a:xfrm>
          <a:off x="12506325" y="1308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42</xdr:row>
      <xdr:rowOff>0</xdr:rowOff>
    </xdr:to>
    <xdr:sp macro="" textlink="">
      <xdr:nvSpPr>
        <xdr:cNvPr id="10408" name="Text Box 168">
          <a:extLst>
            <a:ext uri="{FF2B5EF4-FFF2-40B4-BE49-F238E27FC236}">
              <a16:creationId xmlns:a16="http://schemas.microsoft.com/office/drawing/2014/main" id="{00000000-0008-0000-0200-0000A8280000}"/>
            </a:ext>
          </a:extLst>
        </xdr:cNvPr>
        <xdr:cNvSpPr txBox="1">
          <a:spLocks noChangeArrowheads="1"/>
        </xdr:cNvSpPr>
      </xdr:nvSpPr>
      <xdr:spPr bwMode="auto">
        <a:xfrm>
          <a:off x="12506325" y="124587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13</xdr:col>
      <xdr:colOff>0</xdr:colOff>
      <xdr:row>38</xdr:row>
      <xdr:rowOff>0</xdr:rowOff>
    </xdr:to>
    <xdr:sp macro="" textlink="">
      <xdr:nvSpPr>
        <xdr:cNvPr id="10409" name="Text Box 169">
          <a:extLst>
            <a:ext uri="{FF2B5EF4-FFF2-40B4-BE49-F238E27FC236}">
              <a16:creationId xmlns:a16="http://schemas.microsoft.com/office/drawing/2014/main" id="{00000000-0008-0000-0200-0000A9280000}"/>
            </a:ext>
          </a:extLst>
        </xdr:cNvPr>
        <xdr:cNvSpPr txBox="1">
          <a:spLocks noChangeArrowheads="1"/>
        </xdr:cNvSpPr>
      </xdr:nvSpPr>
      <xdr:spPr bwMode="auto">
        <a:xfrm>
          <a:off x="12506325" y="112014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10410" name="Text Box 170">
          <a:extLst>
            <a:ext uri="{FF2B5EF4-FFF2-40B4-BE49-F238E27FC236}">
              <a16:creationId xmlns:a16="http://schemas.microsoft.com/office/drawing/2014/main" id="{00000000-0008-0000-0200-0000AA280000}"/>
            </a:ext>
          </a:extLst>
        </xdr:cNvPr>
        <xdr:cNvSpPr txBox="1">
          <a:spLocks noChangeArrowheads="1"/>
        </xdr:cNvSpPr>
      </xdr:nvSpPr>
      <xdr:spPr bwMode="auto">
        <a:xfrm>
          <a:off x="78581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11" name="Text Box 171">
          <a:extLst>
            <a:ext uri="{FF2B5EF4-FFF2-40B4-BE49-F238E27FC236}">
              <a16:creationId xmlns:a16="http://schemas.microsoft.com/office/drawing/2014/main" id="{00000000-0008-0000-0200-0000AB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12" name="Text Box 172">
          <a:extLst>
            <a:ext uri="{FF2B5EF4-FFF2-40B4-BE49-F238E27FC236}">
              <a16:creationId xmlns:a16="http://schemas.microsoft.com/office/drawing/2014/main" id="{00000000-0008-0000-0200-0000AC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13" name="Text Box 173">
          <a:extLst>
            <a:ext uri="{FF2B5EF4-FFF2-40B4-BE49-F238E27FC236}">
              <a16:creationId xmlns:a16="http://schemas.microsoft.com/office/drawing/2014/main" id="{00000000-0008-0000-0200-0000AD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14" name="Text Box 174">
          <a:extLst>
            <a:ext uri="{FF2B5EF4-FFF2-40B4-BE49-F238E27FC236}">
              <a16:creationId xmlns:a16="http://schemas.microsoft.com/office/drawing/2014/main" id="{00000000-0008-0000-0200-0000AE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15" name="Text Box 175">
          <a:extLst>
            <a:ext uri="{FF2B5EF4-FFF2-40B4-BE49-F238E27FC236}">
              <a16:creationId xmlns:a16="http://schemas.microsoft.com/office/drawing/2014/main" id="{00000000-0008-0000-0200-0000AF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16" name="Text Box 176">
          <a:extLst>
            <a:ext uri="{FF2B5EF4-FFF2-40B4-BE49-F238E27FC236}">
              <a16:creationId xmlns:a16="http://schemas.microsoft.com/office/drawing/2014/main" id="{00000000-0008-0000-0200-0000B0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17" name="Text Box 177">
          <a:extLst>
            <a:ext uri="{FF2B5EF4-FFF2-40B4-BE49-F238E27FC236}">
              <a16:creationId xmlns:a16="http://schemas.microsoft.com/office/drawing/2014/main" id="{00000000-0008-0000-0200-0000B1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18" name="Text Box 178">
          <a:extLst>
            <a:ext uri="{FF2B5EF4-FFF2-40B4-BE49-F238E27FC236}">
              <a16:creationId xmlns:a16="http://schemas.microsoft.com/office/drawing/2014/main" id="{00000000-0008-0000-0200-0000B2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10419" name="Text Box 179">
          <a:extLst>
            <a:ext uri="{FF2B5EF4-FFF2-40B4-BE49-F238E27FC236}">
              <a16:creationId xmlns:a16="http://schemas.microsoft.com/office/drawing/2014/main" id="{00000000-0008-0000-0200-0000B3280000}"/>
            </a:ext>
          </a:extLst>
        </xdr:cNvPr>
        <xdr:cNvSpPr txBox="1">
          <a:spLocks noChangeArrowheads="1"/>
        </xdr:cNvSpPr>
      </xdr:nvSpPr>
      <xdr:spPr bwMode="auto">
        <a:xfrm>
          <a:off x="78581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20" name="Text Box 180">
          <a:extLst>
            <a:ext uri="{FF2B5EF4-FFF2-40B4-BE49-F238E27FC236}">
              <a16:creationId xmlns:a16="http://schemas.microsoft.com/office/drawing/2014/main" id="{00000000-0008-0000-0200-0000B4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21" name="Text Box 181">
          <a:extLst>
            <a:ext uri="{FF2B5EF4-FFF2-40B4-BE49-F238E27FC236}">
              <a16:creationId xmlns:a16="http://schemas.microsoft.com/office/drawing/2014/main" id="{00000000-0008-0000-0200-0000B5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22" name="Text Box 182">
          <a:extLst>
            <a:ext uri="{FF2B5EF4-FFF2-40B4-BE49-F238E27FC236}">
              <a16:creationId xmlns:a16="http://schemas.microsoft.com/office/drawing/2014/main" id="{00000000-0008-0000-0200-0000B6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23" name="Text Box 183">
          <a:extLst>
            <a:ext uri="{FF2B5EF4-FFF2-40B4-BE49-F238E27FC236}">
              <a16:creationId xmlns:a16="http://schemas.microsoft.com/office/drawing/2014/main" id="{00000000-0008-0000-0200-0000B7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24" name="Text Box 184">
          <a:extLst>
            <a:ext uri="{FF2B5EF4-FFF2-40B4-BE49-F238E27FC236}">
              <a16:creationId xmlns:a16="http://schemas.microsoft.com/office/drawing/2014/main" id="{00000000-0008-0000-0200-0000B8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25" name="Text Box 185">
          <a:extLst>
            <a:ext uri="{FF2B5EF4-FFF2-40B4-BE49-F238E27FC236}">
              <a16:creationId xmlns:a16="http://schemas.microsoft.com/office/drawing/2014/main" id="{00000000-0008-0000-0200-0000B9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26" name="Text Box 186">
          <a:extLst>
            <a:ext uri="{FF2B5EF4-FFF2-40B4-BE49-F238E27FC236}">
              <a16:creationId xmlns:a16="http://schemas.microsoft.com/office/drawing/2014/main" id="{00000000-0008-0000-0200-0000BA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27" name="Text Box 187">
          <a:extLst>
            <a:ext uri="{FF2B5EF4-FFF2-40B4-BE49-F238E27FC236}">
              <a16:creationId xmlns:a16="http://schemas.microsoft.com/office/drawing/2014/main" id="{00000000-0008-0000-0200-0000BB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28" name="Text Box 188">
          <a:extLst>
            <a:ext uri="{FF2B5EF4-FFF2-40B4-BE49-F238E27FC236}">
              <a16:creationId xmlns:a16="http://schemas.microsoft.com/office/drawing/2014/main" id="{00000000-0008-0000-0200-0000BC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29" name="Text Box 189">
          <a:extLst>
            <a:ext uri="{FF2B5EF4-FFF2-40B4-BE49-F238E27FC236}">
              <a16:creationId xmlns:a16="http://schemas.microsoft.com/office/drawing/2014/main" id="{00000000-0008-0000-0200-0000BD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30" name="Text Box 190">
          <a:extLst>
            <a:ext uri="{FF2B5EF4-FFF2-40B4-BE49-F238E27FC236}">
              <a16:creationId xmlns:a16="http://schemas.microsoft.com/office/drawing/2014/main" id="{00000000-0008-0000-0200-0000BE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31" name="Text Box 191">
          <a:extLst>
            <a:ext uri="{FF2B5EF4-FFF2-40B4-BE49-F238E27FC236}">
              <a16:creationId xmlns:a16="http://schemas.microsoft.com/office/drawing/2014/main" id="{00000000-0008-0000-0200-0000BF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32" name="Text Box 192">
          <a:extLst>
            <a:ext uri="{FF2B5EF4-FFF2-40B4-BE49-F238E27FC236}">
              <a16:creationId xmlns:a16="http://schemas.microsoft.com/office/drawing/2014/main" id="{00000000-0008-0000-0200-0000C0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33" name="Text Box 193">
          <a:extLst>
            <a:ext uri="{FF2B5EF4-FFF2-40B4-BE49-F238E27FC236}">
              <a16:creationId xmlns:a16="http://schemas.microsoft.com/office/drawing/2014/main" id="{00000000-0008-0000-0200-0000C1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34" name="Text Box 194">
          <a:extLst>
            <a:ext uri="{FF2B5EF4-FFF2-40B4-BE49-F238E27FC236}">
              <a16:creationId xmlns:a16="http://schemas.microsoft.com/office/drawing/2014/main" id="{00000000-0008-0000-0200-0000C2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10435" name="Text Box 195">
          <a:extLst>
            <a:ext uri="{FF2B5EF4-FFF2-40B4-BE49-F238E27FC236}">
              <a16:creationId xmlns:a16="http://schemas.microsoft.com/office/drawing/2014/main" id="{00000000-0008-0000-0200-0000C3280000}"/>
            </a:ext>
          </a:extLst>
        </xdr:cNvPr>
        <xdr:cNvSpPr txBox="1">
          <a:spLocks noChangeArrowheads="1"/>
        </xdr:cNvSpPr>
      </xdr:nvSpPr>
      <xdr:spPr bwMode="auto">
        <a:xfrm>
          <a:off x="78581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36" name="Text Box 196">
          <a:extLst>
            <a:ext uri="{FF2B5EF4-FFF2-40B4-BE49-F238E27FC236}">
              <a16:creationId xmlns:a16="http://schemas.microsoft.com/office/drawing/2014/main" id="{00000000-0008-0000-0200-0000C4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37" name="Text Box 197">
          <a:extLst>
            <a:ext uri="{FF2B5EF4-FFF2-40B4-BE49-F238E27FC236}">
              <a16:creationId xmlns:a16="http://schemas.microsoft.com/office/drawing/2014/main" id="{00000000-0008-0000-0200-0000C5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0438" name="Text Box 198">
          <a:extLst>
            <a:ext uri="{FF2B5EF4-FFF2-40B4-BE49-F238E27FC236}">
              <a16:creationId xmlns:a16="http://schemas.microsoft.com/office/drawing/2014/main" id="{00000000-0008-0000-0200-0000C6280000}"/>
            </a:ext>
          </a:extLst>
        </xdr:cNvPr>
        <xdr:cNvSpPr txBox="1">
          <a:spLocks noChangeArrowheads="1"/>
        </xdr:cNvSpPr>
      </xdr:nvSpPr>
      <xdr:spPr bwMode="auto">
        <a:xfrm>
          <a:off x="12506325" y="118300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39" name="Text Box 199">
          <a:extLst>
            <a:ext uri="{FF2B5EF4-FFF2-40B4-BE49-F238E27FC236}">
              <a16:creationId xmlns:a16="http://schemas.microsoft.com/office/drawing/2014/main" id="{00000000-0008-0000-0200-0000C7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 macro="" textlink="">
      <xdr:nvSpPr>
        <xdr:cNvPr id="10440" name="Text Box 200">
          <a:extLst>
            <a:ext uri="{FF2B5EF4-FFF2-40B4-BE49-F238E27FC236}">
              <a16:creationId xmlns:a16="http://schemas.microsoft.com/office/drawing/2014/main" id="{00000000-0008-0000-0200-0000C8280000}"/>
            </a:ext>
          </a:extLst>
        </xdr:cNvPr>
        <xdr:cNvSpPr txBox="1">
          <a:spLocks noChangeArrowheads="1"/>
        </xdr:cNvSpPr>
      </xdr:nvSpPr>
      <xdr:spPr bwMode="auto">
        <a:xfrm>
          <a:off x="12506325" y="1308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 macro="" textlink="">
      <xdr:nvSpPr>
        <xdr:cNvPr id="10441" name="Text Box 201">
          <a:extLst>
            <a:ext uri="{FF2B5EF4-FFF2-40B4-BE49-F238E27FC236}">
              <a16:creationId xmlns:a16="http://schemas.microsoft.com/office/drawing/2014/main" id="{00000000-0008-0000-0200-0000C9280000}"/>
            </a:ext>
          </a:extLst>
        </xdr:cNvPr>
        <xdr:cNvSpPr txBox="1">
          <a:spLocks noChangeArrowheads="1"/>
        </xdr:cNvSpPr>
      </xdr:nvSpPr>
      <xdr:spPr bwMode="auto">
        <a:xfrm>
          <a:off x="12506325" y="1308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 macro="" textlink="">
      <xdr:nvSpPr>
        <xdr:cNvPr id="10442" name="Text Box 202">
          <a:extLst>
            <a:ext uri="{FF2B5EF4-FFF2-40B4-BE49-F238E27FC236}">
              <a16:creationId xmlns:a16="http://schemas.microsoft.com/office/drawing/2014/main" id="{00000000-0008-0000-0200-0000CA280000}"/>
            </a:ext>
          </a:extLst>
        </xdr:cNvPr>
        <xdr:cNvSpPr txBox="1">
          <a:spLocks noChangeArrowheads="1"/>
        </xdr:cNvSpPr>
      </xdr:nvSpPr>
      <xdr:spPr bwMode="auto">
        <a:xfrm>
          <a:off x="12506325" y="1308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 macro="" textlink="">
      <xdr:nvSpPr>
        <xdr:cNvPr id="10443" name="Text Box 203">
          <a:extLst>
            <a:ext uri="{FF2B5EF4-FFF2-40B4-BE49-F238E27FC236}">
              <a16:creationId xmlns:a16="http://schemas.microsoft.com/office/drawing/2014/main" id="{00000000-0008-0000-0200-0000CB280000}"/>
            </a:ext>
          </a:extLst>
        </xdr:cNvPr>
        <xdr:cNvSpPr txBox="1">
          <a:spLocks noChangeArrowheads="1"/>
        </xdr:cNvSpPr>
      </xdr:nvSpPr>
      <xdr:spPr bwMode="auto">
        <a:xfrm>
          <a:off x="12506325" y="1308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 macro="" textlink="">
      <xdr:nvSpPr>
        <xdr:cNvPr id="10444" name="Text Box 204">
          <a:extLst>
            <a:ext uri="{FF2B5EF4-FFF2-40B4-BE49-F238E27FC236}">
              <a16:creationId xmlns:a16="http://schemas.microsoft.com/office/drawing/2014/main" id="{00000000-0008-0000-0200-0000CC280000}"/>
            </a:ext>
          </a:extLst>
        </xdr:cNvPr>
        <xdr:cNvSpPr txBox="1">
          <a:spLocks noChangeArrowheads="1"/>
        </xdr:cNvSpPr>
      </xdr:nvSpPr>
      <xdr:spPr bwMode="auto">
        <a:xfrm>
          <a:off x="12506325" y="1308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 macro="" textlink="">
      <xdr:nvSpPr>
        <xdr:cNvPr id="10445" name="Text Box 205">
          <a:extLst>
            <a:ext uri="{FF2B5EF4-FFF2-40B4-BE49-F238E27FC236}">
              <a16:creationId xmlns:a16="http://schemas.microsoft.com/office/drawing/2014/main" id="{00000000-0008-0000-0200-0000CD280000}"/>
            </a:ext>
          </a:extLst>
        </xdr:cNvPr>
        <xdr:cNvSpPr txBox="1">
          <a:spLocks noChangeArrowheads="1"/>
        </xdr:cNvSpPr>
      </xdr:nvSpPr>
      <xdr:spPr bwMode="auto">
        <a:xfrm>
          <a:off x="12506325" y="1308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 macro="" textlink="">
      <xdr:nvSpPr>
        <xdr:cNvPr id="10446" name="Text Box 206">
          <a:extLst>
            <a:ext uri="{FF2B5EF4-FFF2-40B4-BE49-F238E27FC236}">
              <a16:creationId xmlns:a16="http://schemas.microsoft.com/office/drawing/2014/main" id="{00000000-0008-0000-0200-0000CE280000}"/>
            </a:ext>
          </a:extLst>
        </xdr:cNvPr>
        <xdr:cNvSpPr txBox="1">
          <a:spLocks noChangeArrowheads="1"/>
        </xdr:cNvSpPr>
      </xdr:nvSpPr>
      <xdr:spPr bwMode="auto">
        <a:xfrm>
          <a:off x="12506325" y="1308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 macro="" textlink="">
      <xdr:nvSpPr>
        <xdr:cNvPr id="10447" name="Text Box 207">
          <a:extLst>
            <a:ext uri="{FF2B5EF4-FFF2-40B4-BE49-F238E27FC236}">
              <a16:creationId xmlns:a16="http://schemas.microsoft.com/office/drawing/2014/main" id="{00000000-0008-0000-0200-0000CF280000}"/>
            </a:ext>
          </a:extLst>
        </xdr:cNvPr>
        <xdr:cNvSpPr txBox="1">
          <a:spLocks noChangeArrowheads="1"/>
        </xdr:cNvSpPr>
      </xdr:nvSpPr>
      <xdr:spPr bwMode="auto">
        <a:xfrm>
          <a:off x="12506325" y="1308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48" name="Text Box 208">
          <a:extLst>
            <a:ext uri="{FF2B5EF4-FFF2-40B4-BE49-F238E27FC236}">
              <a16:creationId xmlns:a16="http://schemas.microsoft.com/office/drawing/2014/main" id="{00000000-0008-0000-0200-0000D0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49" name="Text Box 209">
          <a:extLst>
            <a:ext uri="{FF2B5EF4-FFF2-40B4-BE49-F238E27FC236}">
              <a16:creationId xmlns:a16="http://schemas.microsoft.com/office/drawing/2014/main" id="{00000000-0008-0000-0200-0000D1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50" name="Text Box 210">
          <a:extLst>
            <a:ext uri="{FF2B5EF4-FFF2-40B4-BE49-F238E27FC236}">
              <a16:creationId xmlns:a16="http://schemas.microsoft.com/office/drawing/2014/main" id="{00000000-0008-0000-0200-0000D2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51" name="Text Box 211">
          <a:extLst>
            <a:ext uri="{FF2B5EF4-FFF2-40B4-BE49-F238E27FC236}">
              <a16:creationId xmlns:a16="http://schemas.microsoft.com/office/drawing/2014/main" id="{00000000-0008-0000-0200-0000D3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52" name="Text Box 212">
          <a:extLst>
            <a:ext uri="{FF2B5EF4-FFF2-40B4-BE49-F238E27FC236}">
              <a16:creationId xmlns:a16="http://schemas.microsoft.com/office/drawing/2014/main" id="{00000000-0008-0000-0200-0000D4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53" name="Text Box 213">
          <a:extLst>
            <a:ext uri="{FF2B5EF4-FFF2-40B4-BE49-F238E27FC236}">
              <a16:creationId xmlns:a16="http://schemas.microsoft.com/office/drawing/2014/main" id="{00000000-0008-0000-0200-0000D5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54" name="Text Box 214">
          <a:extLst>
            <a:ext uri="{FF2B5EF4-FFF2-40B4-BE49-F238E27FC236}">
              <a16:creationId xmlns:a16="http://schemas.microsoft.com/office/drawing/2014/main" id="{00000000-0008-0000-0200-0000D6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10455" name="Text Box 215">
          <a:extLst>
            <a:ext uri="{FF2B5EF4-FFF2-40B4-BE49-F238E27FC236}">
              <a16:creationId xmlns:a16="http://schemas.microsoft.com/office/drawing/2014/main" id="{00000000-0008-0000-0200-0000D7280000}"/>
            </a:ext>
          </a:extLst>
        </xdr:cNvPr>
        <xdr:cNvSpPr txBox="1">
          <a:spLocks noChangeArrowheads="1"/>
        </xdr:cNvSpPr>
      </xdr:nvSpPr>
      <xdr:spPr bwMode="auto">
        <a:xfrm>
          <a:off x="12506325" y="13401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47</xdr:row>
      <xdr:rowOff>0</xdr:rowOff>
    </xdr:to>
    <xdr:sp macro="" textlink="">
      <xdr:nvSpPr>
        <xdr:cNvPr id="10456" name="Text Box 216">
          <a:extLst>
            <a:ext uri="{FF2B5EF4-FFF2-40B4-BE49-F238E27FC236}">
              <a16:creationId xmlns:a16="http://schemas.microsoft.com/office/drawing/2014/main" id="{00000000-0008-0000-0200-0000D8280000}"/>
            </a:ext>
          </a:extLst>
        </xdr:cNvPr>
        <xdr:cNvSpPr txBox="1">
          <a:spLocks noChangeArrowheads="1"/>
        </xdr:cNvSpPr>
      </xdr:nvSpPr>
      <xdr:spPr bwMode="auto">
        <a:xfrm>
          <a:off x="12506325" y="140779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47</xdr:row>
      <xdr:rowOff>0</xdr:rowOff>
    </xdr:to>
    <xdr:sp macro="" textlink="">
      <xdr:nvSpPr>
        <xdr:cNvPr id="10457" name="Text Box 217">
          <a:extLst>
            <a:ext uri="{FF2B5EF4-FFF2-40B4-BE49-F238E27FC236}">
              <a16:creationId xmlns:a16="http://schemas.microsoft.com/office/drawing/2014/main" id="{00000000-0008-0000-0200-0000D9280000}"/>
            </a:ext>
          </a:extLst>
        </xdr:cNvPr>
        <xdr:cNvSpPr txBox="1">
          <a:spLocks noChangeArrowheads="1"/>
        </xdr:cNvSpPr>
      </xdr:nvSpPr>
      <xdr:spPr bwMode="auto">
        <a:xfrm>
          <a:off x="12506325" y="140779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47</xdr:row>
      <xdr:rowOff>0</xdr:rowOff>
    </xdr:to>
    <xdr:sp macro="" textlink="">
      <xdr:nvSpPr>
        <xdr:cNvPr id="10458" name="Text Box 218">
          <a:extLst>
            <a:ext uri="{FF2B5EF4-FFF2-40B4-BE49-F238E27FC236}">
              <a16:creationId xmlns:a16="http://schemas.microsoft.com/office/drawing/2014/main" id="{00000000-0008-0000-0200-0000DA280000}"/>
            </a:ext>
          </a:extLst>
        </xdr:cNvPr>
        <xdr:cNvSpPr txBox="1">
          <a:spLocks noChangeArrowheads="1"/>
        </xdr:cNvSpPr>
      </xdr:nvSpPr>
      <xdr:spPr bwMode="auto">
        <a:xfrm>
          <a:off x="12506325" y="140779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47</xdr:row>
      <xdr:rowOff>0</xdr:rowOff>
    </xdr:to>
    <xdr:sp macro="" textlink="">
      <xdr:nvSpPr>
        <xdr:cNvPr id="10459" name="Text Box 219">
          <a:extLst>
            <a:ext uri="{FF2B5EF4-FFF2-40B4-BE49-F238E27FC236}">
              <a16:creationId xmlns:a16="http://schemas.microsoft.com/office/drawing/2014/main" id="{00000000-0008-0000-0200-0000DB280000}"/>
            </a:ext>
          </a:extLst>
        </xdr:cNvPr>
        <xdr:cNvSpPr txBox="1">
          <a:spLocks noChangeArrowheads="1"/>
        </xdr:cNvSpPr>
      </xdr:nvSpPr>
      <xdr:spPr bwMode="auto">
        <a:xfrm>
          <a:off x="12506325" y="140779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0</xdr:colOff>
      <xdr:row>49</xdr:row>
      <xdr:rowOff>0</xdr:rowOff>
    </xdr:to>
    <xdr:sp macro="" textlink="">
      <xdr:nvSpPr>
        <xdr:cNvPr id="10460" name="Text Box 220">
          <a:extLst>
            <a:ext uri="{FF2B5EF4-FFF2-40B4-BE49-F238E27FC236}">
              <a16:creationId xmlns:a16="http://schemas.microsoft.com/office/drawing/2014/main" id="{00000000-0008-0000-0200-0000DC280000}"/>
            </a:ext>
          </a:extLst>
        </xdr:cNvPr>
        <xdr:cNvSpPr txBox="1">
          <a:spLocks noChangeArrowheads="1"/>
        </xdr:cNvSpPr>
      </xdr:nvSpPr>
      <xdr:spPr bwMode="auto">
        <a:xfrm>
          <a:off x="12506325" y="147066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10461" name="Text Box 221">
          <a:extLst>
            <a:ext uri="{FF2B5EF4-FFF2-40B4-BE49-F238E27FC236}">
              <a16:creationId xmlns:a16="http://schemas.microsoft.com/office/drawing/2014/main" id="{00000000-0008-0000-0200-0000DD280000}"/>
            </a:ext>
          </a:extLst>
        </xdr:cNvPr>
        <xdr:cNvSpPr txBox="1">
          <a:spLocks noChangeArrowheads="1"/>
        </xdr:cNvSpPr>
      </xdr:nvSpPr>
      <xdr:spPr bwMode="auto">
        <a:xfrm>
          <a:off x="12506325" y="17221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10462" name="Text Box 222">
          <a:extLst>
            <a:ext uri="{FF2B5EF4-FFF2-40B4-BE49-F238E27FC236}">
              <a16:creationId xmlns:a16="http://schemas.microsoft.com/office/drawing/2014/main" id="{00000000-0008-0000-0200-0000DE280000}"/>
            </a:ext>
          </a:extLst>
        </xdr:cNvPr>
        <xdr:cNvSpPr txBox="1">
          <a:spLocks noChangeArrowheads="1"/>
        </xdr:cNvSpPr>
      </xdr:nvSpPr>
      <xdr:spPr bwMode="auto">
        <a:xfrm>
          <a:off x="12506325" y="165925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13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10463" name="Text Box 223">
          <a:extLst>
            <a:ext uri="{FF2B5EF4-FFF2-40B4-BE49-F238E27FC236}">
              <a16:creationId xmlns:a16="http://schemas.microsoft.com/office/drawing/2014/main" id="{00000000-0008-0000-0200-0000DF280000}"/>
            </a:ext>
          </a:extLst>
        </xdr:cNvPr>
        <xdr:cNvSpPr txBox="1">
          <a:spLocks noChangeArrowheads="1"/>
        </xdr:cNvSpPr>
      </xdr:nvSpPr>
      <xdr:spPr bwMode="auto">
        <a:xfrm>
          <a:off x="12506325" y="153352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53</xdr:row>
      <xdr:rowOff>0</xdr:rowOff>
    </xdr:to>
    <xdr:sp macro="" textlink="">
      <xdr:nvSpPr>
        <xdr:cNvPr id="10464" name="Text Box 224">
          <a:extLst>
            <a:ext uri="{FF2B5EF4-FFF2-40B4-BE49-F238E27FC236}">
              <a16:creationId xmlns:a16="http://schemas.microsoft.com/office/drawing/2014/main" id="{00000000-0008-0000-0200-0000E0280000}"/>
            </a:ext>
          </a:extLst>
        </xdr:cNvPr>
        <xdr:cNvSpPr txBox="1">
          <a:spLocks noChangeArrowheads="1"/>
        </xdr:cNvSpPr>
      </xdr:nvSpPr>
      <xdr:spPr bwMode="auto">
        <a:xfrm>
          <a:off x="12506325" y="159639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7858125" y="5175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 macro="" textlink="">
      <xdr:nvSpPr>
        <xdr:cNvPr id="227" name="Text Box 18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7858125" y="5175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 macro="" textlink="">
      <xdr:nvSpPr>
        <xdr:cNvPr id="228" name="Text Box 34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7858125" y="5175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29" name="Text Box 39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30" name="Text Box 40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31" name="Text Box 41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32" name="Text Box 42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33" name="Text Box 43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34" name="Text Box 44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35" name="Text Box 61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36" name="Text Box 62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37" name="Text Box 63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38" name="Text Box 64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39" name="Text Box 65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40" name="Text Box 66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41" name="Text Box 67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42" name="Text Box 68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43" name="Text Box 69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44" name="Text Box 70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45" name="Text Box 71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46" name="Text Box 72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47" name="Text Box 89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48" name="Text Box 90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49" name="Text Box 91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50" name="Text Box 92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51" name="Text Box 93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52" name="Text Box 94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53" name="Text Box 95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54" name="Text Box 96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31</xdr:row>
      <xdr:rowOff>0</xdr:rowOff>
    </xdr:from>
    <xdr:to>
      <xdr:col>17</xdr:col>
      <xdr:colOff>266700</xdr:colOff>
      <xdr:row>31</xdr:row>
      <xdr:rowOff>0</xdr:rowOff>
    </xdr:to>
    <xdr:sp macro="" textlink="">
      <xdr:nvSpPr>
        <xdr:cNvPr id="255" name="Text Box 97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4448175" y="96678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56" name="Text Box 105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57" name="Text Box 10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58" name="Text Box 107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59" name="Text Box 108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60" name="Text Box 109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61" name="Text Box 110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62" name="Text Box 11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63" name="Text Box 112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264" name="Text Box 113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7858125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65" name="Text Box 114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66" name="Text Box 115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67" name="Text Box 116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68" name="Text Box 117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69" name="Text Box 118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70" name="Text Box 119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71" name="Text Box 120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72" name="Text Box 12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273" name="Text Box 122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7858125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74" name="Text Box 123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75" name="Text Box 124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76" name="Text Box 125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77" name="Text Box 126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78" name="Text Box 127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79" name="Text Box 128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80" name="Text Box 129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81" name="Text Box 130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82" name="Text Box 13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83" name="Text Box 132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84" name="Text Box 133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85" name="Text Box 134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86" name="Text Box 135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87" name="Text Box 136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88" name="Text Box 137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289" name="Text Box 138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7858125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90" name="Text Box 139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91" name="Text Box 140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92" name="Text Box 14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93" name="Text Box 142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94" name="Text Box 143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95" name="Text Box 144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96" name="Text Box 145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97" name="Text Box 146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98" name="Text Box 147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299" name="Text Box 148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300" name="Text Box 149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301" name="Text Box 150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302" name="Text Box 15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303" name="Text Box 152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304" name="Text Box 153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305" name="Text Box 154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306" name="Text Box 155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307" name="Text Box 156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308" name="Text Box 157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309" name="Text Box 158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9620250" y="100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16</xdr:col>
      <xdr:colOff>1304925</xdr:colOff>
      <xdr:row>32</xdr:row>
      <xdr:rowOff>0</xdr:rowOff>
    </xdr:from>
    <xdr:to>
      <xdr:col>17</xdr:col>
      <xdr:colOff>266700</xdr:colOff>
      <xdr:row>32</xdr:row>
      <xdr:rowOff>0</xdr:rowOff>
    </xdr:to>
    <xdr:sp macro="" textlink="">
      <xdr:nvSpPr>
        <xdr:cNvPr id="310" name="Text Box 159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4448175" y="100330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32</xdr:row>
      <xdr:rowOff>0</xdr:rowOff>
    </xdr:from>
    <xdr:to>
      <xdr:col>17</xdr:col>
      <xdr:colOff>266700</xdr:colOff>
      <xdr:row>32</xdr:row>
      <xdr:rowOff>0</xdr:rowOff>
    </xdr:to>
    <xdr:sp macro="" textlink="">
      <xdr:nvSpPr>
        <xdr:cNvPr id="311" name="Text Box 160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4448175" y="100330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16</xdr:col>
      <xdr:colOff>1304925</xdr:colOff>
      <xdr:row>32</xdr:row>
      <xdr:rowOff>0</xdr:rowOff>
    </xdr:from>
    <xdr:to>
      <xdr:col>17</xdr:col>
      <xdr:colOff>266700</xdr:colOff>
      <xdr:row>32</xdr:row>
      <xdr:rowOff>0</xdr:rowOff>
    </xdr:to>
    <xdr:sp macro="" textlink="">
      <xdr:nvSpPr>
        <xdr:cNvPr id="312" name="Text Box 16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4448175" y="100330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313" name="Text Box 170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7858125" y="1352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314" name="Text Box 179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7858125" y="1352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315" name="Text Box 195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7858125" y="1352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300-000001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00000000-0008-0000-0300-000002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00000000-0008-0000-0300-000003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00000000-0008-0000-0300-000004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id="{00000000-0008-0000-0300-000005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0000000-0008-0000-0300-000006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00000000-0008-0000-0300-000007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00" name="Text Box 8">
          <a:extLst>
            <a:ext uri="{FF2B5EF4-FFF2-40B4-BE49-F238E27FC236}">
              <a16:creationId xmlns:a16="http://schemas.microsoft.com/office/drawing/2014/main" id="{00000000-0008-0000-0300-000008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8201" name="Text Box 9">
          <a:extLst>
            <a:ext uri="{FF2B5EF4-FFF2-40B4-BE49-F238E27FC236}">
              <a16:creationId xmlns:a16="http://schemas.microsoft.com/office/drawing/2014/main" id="{00000000-0008-0000-0300-000009200000}"/>
            </a:ext>
          </a:extLst>
        </xdr:cNvPr>
        <xdr:cNvSpPr txBox="1">
          <a:spLocks noChangeArrowheads="1"/>
        </xdr:cNvSpPr>
      </xdr:nvSpPr>
      <xdr:spPr bwMode="auto">
        <a:xfrm>
          <a:off x="828675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02" name="Text Box 10">
          <a:extLst>
            <a:ext uri="{FF2B5EF4-FFF2-40B4-BE49-F238E27FC236}">
              <a16:creationId xmlns:a16="http://schemas.microsoft.com/office/drawing/2014/main" id="{00000000-0008-0000-0300-00000A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03" name="Text Box 11">
          <a:extLst>
            <a:ext uri="{FF2B5EF4-FFF2-40B4-BE49-F238E27FC236}">
              <a16:creationId xmlns:a16="http://schemas.microsoft.com/office/drawing/2014/main" id="{00000000-0008-0000-0300-00000B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04" name="Text Box 12">
          <a:extLst>
            <a:ext uri="{FF2B5EF4-FFF2-40B4-BE49-F238E27FC236}">
              <a16:creationId xmlns:a16="http://schemas.microsoft.com/office/drawing/2014/main" id="{00000000-0008-0000-0300-00000C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05" name="Text Box 13">
          <a:extLst>
            <a:ext uri="{FF2B5EF4-FFF2-40B4-BE49-F238E27FC236}">
              <a16:creationId xmlns:a16="http://schemas.microsoft.com/office/drawing/2014/main" id="{00000000-0008-0000-0300-00000D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06" name="Text Box 14">
          <a:extLst>
            <a:ext uri="{FF2B5EF4-FFF2-40B4-BE49-F238E27FC236}">
              <a16:creationId xmlns:a16="http://schemas.microsoft.com/office/drawing/2014/main" id="{00000000-0008-0000-0300-00000E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300-00000F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08" name="Text Box 16">
          <a:extLst>
            <a:ext uri="{FF2B5EF4-FFF2-40B4-BE49-F238E27FC236}">
              <a16:creationId xmlns:a16="http://schemas.microsoft.com/office/drawing/2014/main" id="{00000000-0008-0000-0300-000010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09" name="Text Box 17">
          <a:extLst>
            <a:ext uri="{FF2B5EF4-FFF2-40B4-BE49-F238E27FC236}">
              <a16:creationId xmlns:a16="http://schemas.microsoft.com/office/drawing/2014/main" id="{00000000-0008-0000-0300-000011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8210" name="Text Box 18">
          <a:extLst>
            <a:ext uri="{FF2B5EF4-FFF2-40B4-BE49-F238E27FC236}">
              <a16:creationId xmlns:a16="http://schemas.microsoft.com/office/drawing/2014/main" id="{00000000-0008-0000-0300-000012200000}"/>
            </a:ext>
          </a:extLst>
        </xdr:cNvPr>
        <xdr:cNvSpPr txBox="1">
          <a:spLocks noChangeArrowheads="1"/>
        </xdr:cNvSpPr>
      </xdr:nvSpPr>
      <xdr:spPr bwMode="auto">
        <a:xfrm>
          <a:off x="828675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11" name="Text Box 19">
          <a:extLst>
            <a:ext uri="{FF2B5EF4-FFF2-40B4-BE49-F238E27FC236}">
              <a16:creationId xmlns:a16="http://schemas.microsoft.com/office/drawing/2014/main" id="{00000000-0008-0000-0300-000013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12" name="Text Box 20">
          <a:extLst>
            <a:ext uri="{FF2B5EF4-FFF2-40B4-BE49-F238E27FC236}">
              <a16:creationId xmlns:a16="http://schemas.microsoft.com/office/drawing/2014/main" id="{00000000-0008-0000-0300-000014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13" name="Text Box 21">
          <a:extLst>
            <a:ext uri="{FF2B5EF4-FFF2-40B4-BE49-F238E27FC236}">
              <a16:creationId xmlns:a16="http://schemas.microsoft.com/office/drawing/2014/main" id="{00000000-0008-0000-0300-000015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14" name="Text Box 22">
          <a:extLst>
            <a:ext uri="{FF2B5EF4-FFF2-40B4-BE49-F238E27FC236}">
              <a16:creationId xmlns:a16="http://schemas.microsoft.com/office/drawing/2014/main" id="{00000000-0008-0000-0300-000016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15" name="Text Box 23">
          <a:extLst>
            <a:ext uri="{FF2B5EF4-FFF2-40B4-BE49-F238E27FC236}">
              <a16:creationId xmlns:a16="http://schemas.microsoft.com/office/drawing/2014/main" id="{00000000-0008-0000-0300-000017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16" name="Text Box 24">
          <a:extLst>
            <a:ext uri="{FF2B5EF4-FFF2-40B4-BE49-F238E27FC236}">
              <a16:creationId xmlns:a16="http://schemas.microsoft.com/office/drawing/2014/main" id="{00000000-0008-0000-0300-000018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17" name="Text Box 25">
          <a:extLst>
            <a:ext uri="{FF2B5EF4-FFF2-40B4-BE49-F238E27FC236}">
              <a16:creationId xmlns:a16="http://schemas.microsoft.com/office/drawing/2014/main" id="{00000000-0008-0000-0300-000019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18" name="Text Box 26">
          <a:extLst>
            <a:ext uri="{FF2B5EF4-FFF2-40B4-BE49-F238E27FC236}">
              <a16:creationId xmlns:a16="http://schemas.microsoft.com/office/drawing/2014/main" id="{00000000-0008-0000-0300-00001A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19" name="Text Box 27">
          <a:extLst>
            <a:ext uri="{FF2B5EF4-FFF2-40B4-BE49-F238E27FC236}">
              <a16:creationId xmlns:a16="http://schemas.microsoft.com/office/drawing/2014/main" id="{00000000-0008-0000-0300-00001B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20" name="Text Box 28">
          <a:extLst>
            <a:ext uri="{FF2B5EF4-FFF2-40B4-BE49-F238E27FC236}">
              <a16:creationId xmlns:a16="http://schemas.microsoft.com/office/drawing/2014/main" id="{00000000-0008-0000-0300-00001C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21" name="Text Box 29">
          <a:extLst>
            <a:ext uri="{FF2B5EF4-FFF2-40B4-BE49-F238E27FC236}">
              <a16:creationId xmlns:a16="http://schemas.microsoft.com/office/drawing/2014/main" id="{00000000-0008-0000-0300-00001D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22" name="Text Box 30">
          <a:extLst>
            <a:ext uri="{FF2B5EF4-FFF2-40B4-BE49-F238E27FC236}">
              <a16:creationId xmlns:a16="http://schemas.microsoft.com/office/drawing/2014/main" id="{00000000-0008-0000-0300-00001E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23" name="Text Box 31">
          <a:extLst>
            <a:ext uri="{FF2B5EF4-FFF2-40B4-BE49-F238E27FC236}">
              <a16:creationId xmlns:a16="http://schemas.microsoft.com/office/drawing/2014/main" id="{00000000-0008-0000-0300-00001F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24" name="Text Box 32">
          <a:extLst>
            <a:ext uri="{FF2B5EF4-FFF2-40B4-BE49-F238E27FC236}">
              <a16:creationId xmlns:a16="http://schemas.microsoft.com/office/drawing/2014/main" id="{00000000-0008-0000-0300-000020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25" name="Text Box 33">
          <a:extLst>
            <a:ext uri="{FF2B5EF4-FFF2-40B4-BE49-F238E27FC236}">
              <a16:creationId xmlns:a16="http://schemas.microsoft.com/office/drawing/2014/main" id="{00000000-0008-0000-0300-000021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8226" name="Text Box 34">
          <a:extLst>
            <a:ext uri="{FF2B5EF4-FFF2-40B4-BE49-F238E27FC236}">
              <a16:creationId xmlns:a16="http://schemas.microsoft.com/office/drawing/2014/main" id="{00000000-0008-0000-0300-000022200000}"/>
            </a:ext>
          </a:extLst>
        </xdr:cNvPr>
        <xdr:cNvSpPr txBox="1">
          <a:spLocks noChangeArrowheads="1"/>
        </xdr:cNvSpPr>
      </xdr:nvSpPr>
      <xdr:spPr bwMode="auto">
        <a:xfrm>
          <a:off x="828675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27" name="Text Box 35">
          <a:extLst>
            <a:ext uri="{FF2B5EF4-FFF2-40B4-BE49-F238E27FC236}">
              <a16:creationId xmlns:a16="http://schemas.microsoft.com/office/drawing/2014/main" id="{00000000-0008-0000-0300-000023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28" name="Text Box 36">
          <a:extLst>
            <a:ext uri="{FF2B5EF4-FFF2-40B4-BE49-F238E27FC236}">
              <a16:creationId xmlns:a16="http://schemas.microsoft.com/office/drawing/2014/main" id="{00000000-0008-0000-0300-000024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29" name="Text Box 37">
          <a:extLst>
            <a:ext uri="{FF2B5EF4-FFF2-40B4-BE49-F238E27FC236}">
              <a16:creationId xmlns:a16="http://schemas.microsoft.com/office/drawing/2014/main" id="{00000000-0008-0000-0300-000025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30" name="Text Box 38">
          <a:extLst>
            <a:ext uri="{FF2B5EF4-FFF2-40B4-BE49-F238E27FC236}">
              <a16:creationId xmlns:a16="http://schemas.microsoft.com/office/drawing/2014/main" id="{00000000-0008-0000-0300-000026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37" name="Text Box 45">
          <a:extLst>
            <a:ext uri="{FF2B5EF4-FFF2-40B4-BE49-F238E27FC236}">
              <a16:creationId xmlns:a16="http://schemas.microsoft.com/office/drawing/2014/main" id="{00000000-0008-0000-0300-00002D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38" name="Text Box 46">
          <a:extLst>
            <a:ext uri="{FF2B5EF4-FFF2-40B4-BE49-F238E27FC236}">
              <a16:creationId xmlns:a16="http://schemas.microsoft.com/office/drawing/2014/main" id="{00000000-0008-0000-0300-00002E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39" name="Text Box 47">
          <a:extLst>
            <a:ext uri="{FF2B5EF4-FFF2-40B4-BE49-F238E27FC236}">
              <a16:creationId xmlns:a16="http://schemas.microsoft.com/office/drawing/2014/main" id="{00000000-0008-0000-0300-00002F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40" name="Text Box 48">
          <a:extLst>
            <a:ext uri="{FF2B5EF4-FFF2-40B4-BE49-F238E27FC236}">
              <a16:creationId xmlns:a16="http://schemas.microsoft.com/office/drawing/2014/main" id="{00000000-0008-0000-0300-000030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41" name="Text Box 49">
          <a:extLst>
            <a:ext uri="{FF2B5EF4-FFF2-40B4-BE49-F238E27FC236}">
              <a16:creationId xmlns:a16="http://schemas.microsoft.com/office/drawing/2014/main" id="{00000000-0008-0000-0300-000031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42" name="Text Box 50">
          <a:extLst>
            <a:ext uri="{FF2B5EF4-FFF2-40B4-BE49-F238E27FC236}">
              <a16:creationId xmlns:a16="http://schemas.microsoft.com/office/drawing/2014/main" id="{00000000-0008-0000-0300-000032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43" name="Text Box 51">
          <a:extLst>
            <a:ext uri="{FF2B5EF4-FFF2-40B4-BE49-F238E27FC236}">
              <a16:creationId xmlns:a16="http://schemas.microsoft.com/office/drawing/2014/main" id="{00000000-0008-0000-0300-000033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44" name="Text Box 52">
          <a:extLst>
            <a:ext uri="{FF2B5EF4-FFF2-40B4-BE49-F238E27FC236}">
              <a16:creationId xmlns:a16="http://schemas.microsoft.com/office/drawing/2014/main" id="{00000000-0008-0000-0300-000034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45" name="Text Box 53">
          <a:extLst>
            <a:ext uri="{FF2B5EF4-FFF2-40B4-BE49-F238E27FC236}">
              <a16:creationId xmlns:a16="http://schemas.microsoft.com/office/drawing/2014/main" id="{00000000-0008-0000-0300-000035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46" name="Text Box 54">
          <a:extLst>
            <a:ext uri="{FF2B5EF4-FFF2-40B4-BE49-F238E27FC236}">
              <a16:creationId xmlns:a16="http://schemas.microsoft.com/office/drawing/2014/main" id="{00000000-0008-0000-0300-000036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47" name="Text Box 55">
          <a:extLst>
            <a:ext uri="{FF2B5EF4-FFF2-40B4-BE49-F238E27FC236}">
              <a16:creationId xmlns:a16="http://schemas.microsoft.com/office/drawing/2014/main" id="{00000000-0008-0000-0300-000037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48" name="Text Box 56">
          <a:extLst>
            <a:ext uri="{FF2B5EF4-FFF2-40B4-BE49-F238E27FC236}">
              <a16:creationId xmlns:a16="http://schemas.microsoft.com/office/drawing/2014/main" id="{00000000-0008-0000-0300-000038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49" name="Text Box 57">
          <a:extLst>
            <a:ext uri="{FF2B5EF4-FFF2-40B4-BE49-F238E27FC236}">
              <a16:creationId xmlns:a16="http://schemas.microsoft.com/office/drawing/2014/main" id="{00000000-0008-0000-0300-000039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50" name="Text Box 58">
          <a:extLst>
            <a:ext uri="{FF2B5EF4-FFF2-40B4-BE49-F238E27FC236}">
              <a16:creationId xmlns:a16="http://schemas.microsoft.com/office/drawing/2014/main" id="{00000000-0008-0000-0300-00003A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51" name="Text Box 59">
          <a:extLst>
            <a:ext uri="{FF2B5EF4-FFF2-40B4-BE49-F238E27FC236}">
              <a16:creationId xmlns:a16="http://schemas.microsoft.com/office/drawing/2014/main" id="{00000000-0008-0000-0300-00003B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8252" name="Text Box 60">
          <a:extLst>
            <a:ext uri="{FF2B5EF4-FFF2-40B4-BE49-F238E27FC236}">
              <a16:creationId xmlns:a16="http://schemas.microsoft.com/office/drawing/2014/main" id="{00000000-0008-0000-0300-00003C20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133350</xdr:rowOff>
    </xdr:from>
    <xdr:to>
      <xdr:col>10</xdr:col>
      <xdr:colOff>0</xdr:colOff>
      <xdr:row>9</xdr:row>
      <xdr:rowOff>133350</xdr:rowOff>
    </xdr:to>
    <xdr:sp macro="" textlink="">
      <xdr:nvSpPr>
        <xdr:cNvPr id="11265" name="Freeform 1">
          <a:extLst>
            <a:ext uri="{FF2B5EF4-FFF2-40B4-BE49-F238E27FC236}">
              <a16:creationId xmlns:a16="http://schemas.microsoft.com/office/drawing/2014/main" id="{00000000-0008-0000-0400-0000012C0000}"/>
            </a:ext>
          </a:extLst>
        </xdr:cNvPr>
        <xdr:cNvSpPr>
          <a:spLocks/>
        </xdr:cNvSpPr>
      </xdr:nvSpPr>
      <xdr:spPr bwMode="auto">
        <a:xfrm>
          <a:off x="5486400" y="2019300"/>
          <a:ext cx="1371600" cy="742950"/>
        </a:xfrm>
        <a:custGeom>
          <a:avLst/>
          <a:gdLst>
            <a:gd name="T0" fmla="*/ 0 w 144"/>
            <a:gd name="T1" fmla="*/ 0 h 54"/>
            <a:gd name="T2" fmla="*/ 2147483647 w 144"/>
            <a:gd name="T3" fmla="*/ 0 h 54"/>
            <a:gd name="T4" fmla="*/ 2147483647 w 144"/>
            <a:gd name="T5" fmla="*/ 2147483647 h 54"/>
            <a:gd name="T6" fmla="*/ 2147483647 w 144"/>
            <a:gd name="T7" fmla="*/ 2147483647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0"/>
              </a:moveTo>
              <a:lnTo>
                <a:pt x="72" y="0"/>
              </a:lnTo>
              <a:lnTo>
                <a:pt x="72" y="54"/>
              </a:lnTo>
              <a:lnTo>
                <a:pt x="144" y="5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</xdr:row>
      <xdr:rowOff>133350</xdr:rowOff>
    </xdr:from>
    <xdr:to>
      <xdr:col>10</xdr:col>
      <xdr:colOff>0</xdr:colOff>
      <xdr:row>12</xdr:row>
      <xdr:rowOff>133350</xdr:rowOff>
    </xdr:to>
    <xdr:sp macro="" textlink="">
      <xdr:nvSpPr>
        <xdr:cNvPr id="11266" name="Freeform 2">
          <a:extLst>
            <a:ext uri="{FF2B5EF4-FFF2-40B4-BE49-F238E27FC236}">
              <a16:creationId xmlns:a16="http://schemas.microsoft.com/office/drawing/2014/main" id="{00000000-0008-0000-0400-0000022C0000}"/>
            </a:ext>
          </a:extLst>
        </xdr:cNvPr>
        <xdr:cNvSpPr>
          <a:spLocks/>
        </xdr:cNvSpPr>
      </xdr:nvSpPr>
      <xdr:spPr bwMode="auto">
        <a:xfrm>
          <a:off x="5486400" y="2762250"/>
          <a:ext cx="1371600" cy="742950"/>
        </a:xfrm>
        <a:custGeom>
          <a:avLst/>
          <a:gdLst>
            <a:gd name="T0" fmla="*/ 0 w 144"/>
            <a:gd name="T1" fmla="*/ 2147483647 h 54"/>
            <a:gd name="T2" fmla="*/ 2147483647 w 144"/>
            <a:gd name="T3" fmla="*/ 2147483647 h 54"/>
            <a:gd name="T4" fmla="*/ 2147483647 w 144"/>
            <a:gd name="T5" fmla="*/ 0 h 54"/>
            <a:gd name="T6" fmla="*/ 2147483647 w 144"/>
            <a:gd name="T7" fmla="*/ 0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54"/>
              </a:moveTo>
              <a:lnTo>
                <a:pt x="72" y="54"/>
              </a:lnTo>
              <a:lnTo>
                <a:pt x="72" y="0"/>
              </a:lnTo>
              <a:lnTo>
                <a:pt x="144" y="0"/>
              </a:lnTo>
            </a:path>
          </a:pathLst>
        </a:cu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18</xdr:row>
      <xdr:rowOff>133350</xdr:rowOff>
    </xdr:from>
    <xdr:to>
      <xdr:col>10</xdr:col>
      <xdr:colOff>0</xdr:colOff>
      <xdr:row>21</xdr:row>
      <xdr:rowOff>133350</xdr:rowOff>
    </xdr:to>
    <xdr:sp macro="" textlink="">
      <xdr:nvSpPr>
        <xdr:cNvPr id="11267" name="Freeform 3">
          <a:extLst>
            <a:ext uri="{FF2B5EF4-FFF2-40B4-BE49-F238E27FC236}">
              <a16:creationId xmlns:a16="http://schemas.microsoft.com/office/drawing/2014/main" id="{00000000-0008-0000-0400-0000032C0000}"/>
            </a:ext>
          </a:extLst>
        </xdr:cNvPr>
        <xdr:cNvSpPr>
          <a:spLocks/>
        </xdr:cNvSpPr>
      </xdr:nvSpPr>
      <xdr:spPr bwMode="auto">
        <a:xfrm>
          <a:off x="5486400" y="4991100"/>
          <a:ext cx="1371600" cy="742950"/>
        </a:xfrm>
        <a:custGeom>
          <a:avLst/>
          <a:gdLst>
            <a:gd name="T0" fmla="*/ 0 w 144"/>
            <a:gd name="T1" fmla="*/ 0 h 54"/>
            <a:gd name="T2" fmla="*/ 2147483647 w 144"/>
            <a:gd name="T3" fmla="*/ 0 h 54"/>
            <a:gd name="T4" fmla="*/ 2147483647 w 144"/>
            <a:gd name="T5" fmla="*/ 2147483647 h 54"/>
            <a:gd name="T6" fmla="*/ 2147483647 w 144"/>
            <a:gd name="T7" fmla="*/ 2147483647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0"/>
              </a:moveTo>
              <a:lnTo>
                <a:pt x="72" y="0"/>
              </a:lnTo>
              <a:lnTo>
                <a:pt x="72" y="54"/>
              </a:lnTo>
              <a:lnTo>
                <a:pt x="144" y="5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21</xdr:row>
      <xdr:rowOff>133350</xdr:rowOff>
    </xdr:from>
    <xdr:to>
      <xdr:col>10</xdr:col>
      <xdr:colOff>0</xdr:colOff>
      <xdr:row>24</xdr:row>
      <xdr:rowOff>133350</xdr:rowOff>
    </xdr:to>
    <xdr:sp macro="" textlink="">
      <xdr:nvSpPr>
        <xdr:cNvPr id="11268" name="Freeform 4">
          <a:extLst>
            <a:ext uri="{FF2B5EF4-FFF2-40B4-BE49-F238E27FC236}">
              <a16:creationId xmlns:a16="http://schemas.microsoft.com/office/drawing/2014/main" id="{00000000-0008-0000-0400-0000042C0000}"/>
            </a:ext>
          </a:extLst>
        </xdr:cNvPr>
        <xdr:cNvSpPr>
          <a:spLocks/>
        </xdr:cNvSpPr>
      </xdr:nvSpPr>
      <xdr:spPr bwMode="auto">
        <a:xfrm>
          <a:off x="5486400" y="5734050"/>
          <a:ext cx="1371600" cy="742950"/>
        </a:xfrm>
        <a:custGeom>
          <a:avLst/>
          <a:gdLst>
            <a:gd name="T0" fmla="*/ 0 w 144"/>
            <a:gd name="T1" fmla="*/ 2147483647 h 54"/>
            <a:gd name="T2" fmla="*/ 2147483647 w 144"/>
            <a:gd name="T3" fmla="*/ 2147483647 h 54"/>
            <a:gd name="T4" fmla="*/ 2147483647 w 144"/>
            <a:gd name="T5" fmla="*/ 0 h 54"/>
            <a:gd name="T6" fmla="*/ 2147483647 w 144"/>
            <a:gd name="T7" fmla="*/ 0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54"/>
              </a:moveTo>
              <a:lnTo>
                <a:pt x="72" y="54"/>
              </a:lnTo>
              <a:lnTo>
                <a:pt x="72" y="0"/>
              </a:lnTo>
              <a:lnTo>
                <a:pt x="144" y="0"/>
              </a:lnTo>
            </a:path>
          </a:pathLst>
        </a:cu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133350</xdr:rowOff>
    </xdr:from>
    <xdr:to>
      <xdr:col>10</xdr:col>
      <xdr:colOff>0</xdr:colOff>
      <xdr:row>33</xdr:row>
      <xdr:rowOff>133350</xdr:rowOff>
    </xdr:to>
    <xdr:sp macro="" textlink="">
      <xdr:nvSpPr>
        <xdr:cNvPr id="11269" name="Freeform 5">
          <a:extLst>
            <a:ext uri="{FF2B5EF4-FFF2-40B4-BE49-F238E27FC236}">
              <a16:creationId xmlns:a16="http://schemas.microsoft.com/office/drawing/2014/main" id="{00000000-0008-0000-0400-0000052C0000}"/>
            </a:ext>
          </a:extLst>
        </xdr:cNvPr>
        <xdr:cNvSpPr>
          <a:spLocks/>
        </xdr:cNvSpPr>
      </xdr:nvSpPr>
      <xdr:spPr bwMode="auto">
        <a:xfrm>
          <a:off x="5486400" y="7962900"/>
          <a:ext cx="1371600" cy="742950"/>
        </a:xfrm>
        <a:custGeom>
          <a:avLst/>
          <a:gdLst>
            <a:gd name="T0" fmla="*/ 0 w 144"/>
            <a:gd name="T1" fmla="*/ 0 h 54"/>
            <a:gd name="T2" fmla="*/ 2147483647 w 144"/>
            <a:gd name="T3" fmla="*/ 0 h 54"/>
            <a:gd name="T4" fmla="*/ 2147483647 w 144"/>
            <a:gd name="T5" fmla="*/ 2147483647 h 54"/>
            <a:gd name="T6" fmla="*/ 2147483647 w 144"/>
            <a:gd name="T7" fmla="*/ 2147483647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0"/>
              </a:moveTo>
              <a:lnTo>
                <a:pt x="72" y="0"/>
              </a:lnTo>
              <a:lnTo>
                <a:pt x="72" y="54"/>
              </a:lnTo>
              <a:lnTo>
                <a:pt x="144" y="5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133350</xdr:rowOff>
    </xdr:from>
    <xdr:to>
      <xdr:col>10</xdr:col>
      <xdr:colOff>0</xdr:colOff>
      <xdr:row>36</xdr:row>
      <xdr:rowOff>133350</xdr:rowOff>
    </xdr:to>
    <xdr:sp macro="" textlink="">
      <xdr:nvSpPr>
        <xdr:cNvPr id="11270" name="Freeform 6">
          <a:extLst>
            <a:ext uri="{FF2B5EF4-FFF2-40B4-BE49-F238E27FC236}">
              <a16:creationId xmlns:a16="http://schemas.microsoft.com/office/drawing/2014/main" id="{00000000-0008-0000-0400-0000062C0000}"/>
            </a:ext>
          </a:extLst>
        </xdr:cNvPr>
        <xdr:cNvSpPr>
          <a:spLocks/>
        </xdr:cNvSpPr>
      </xdr:nvSpPr>
      <xdr:spPr bwMode="auto">
        <a:xfrm>
          <a:off x="5486400" y="8705850"/>
          <a:ext cx="1371600" cy="742950"/>
        </a:xfrm>
        <a:custGeom>
          <a:avLst/>
          <a:gdLst>
            <a:gd name="T0" fmla="*/ 0 w 144"/>
            <a:gd name="T1" fmla="*/ 2147483647 h 54"/>
            <a:gd name="T2" fmla="*/ 2147483647 w 144"/>
            <a:gd name="T3" fmla="*/ 2147483647 h 54"/>
            <a:gd name="T4" fmla="*/ 2147483647 w 144"/>
            <a:gd name="T5" fmla="*/ 0 h 54"/>
            <a:gd name="T6" fmla="*/ 2147483647 w 144"/>
            <a:gd name="T7" fmla="*/ 0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54"/>
              </a:moveTo>
              <a:lnTo>
                <a:pt x="72" y="54"/>
              </a:lnTo>
              <a:lnTo>
                <a:pt x="72" y="0"/>
              </a:lnTo>
              <a:lnTo>
                <a:pt x="144" y="0"/>
              </a:lnTo>
            </a:path>
          </a:pathLst>
        </a:cu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133350</xdr:rowOff>
    </xdr:from>
    <xdr:to>
      <xdr:col>10</xdr:col>
      <xdr:colOff>0</xdr:colOff>
      <xdr:row>45</xdr:row>
      <xdr:rowOff>133350</xdr:rowOff>
    </xdr:to>
    <xdr:sp macro="" textlink="">
      <xdr:nvSpPr>
        <xdr:cNvPr id="11271" name="Freeform 7">
          <a:extLst>
            <a:ext uri="{FF2B5EF4-FFF2-40B4-BE49-F238E27FC236}">
              <a16:creationId xmlns:a16="http://schemas.microsoft.com/office/drawing/2014/main" id="{00000000-0008-0000-0400-0000072C0000}"/>
            </a:ext>
          </a:extLst>
        </xdr:cNvPr>
        <xdr:cNvSpPr>
          <a:spLocks/>
        </xdr:cNvSpPr>
      </xdr:nvSpPr>
      <xdr:spPr bwMode="auto">
        <a:xfrm>
          <a:off x="5486400" y="10934700"/>
          <a:ext cx="1371600" cy="742950"/>
        </a:xfrm>
        <a:custGeom>
          <a:avLst/>
          <a:gdLst>
            <a:gd name="T0" fmla="*/ 0 w 144"/>
            <a:gd name="T1" fmla="*/ 0 h 54"/>
            <a:gd name="T2" fmla="*/ 2147483647 w 144"/>
            <a:gd name="T3" fmla="*/ 0 h 54"/>
            <a:gd name="T4" fmla="*/ 2147483647 w 144"/>
            <a:gd name="T5" fmla="*/ 2147483647 h 54"/>
            <a:gd name="T6" fmla="*/ 2147483647 w 144"/>
            <a:gd name="T7" fmla="*/ 2147483647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0"/>
              </a:moveTo>
              <a:lnTo>
                <a:pt x="72" y="0"/>
              </a:lnTo>
              <a:lnTo>
                <a:pt x="72" y="54"/>
              </a:lnTo>
              <a:lnTo>
                <a:pt x="144" y="54"/>
              </a:lnTo>
            </a:path>
          </a:pathLst>
        </a:cu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45</xdr:row>
      <xdr:rowOff>133350</xdr:rowOff>
    </xdr:from>
    <xdr:to>
      <xdr:col>10</xdr:col>
      <xdr:colOff>0</xdr:colOff>
      <xdr:row>48</xdr:row>
      <xdr:rowOff>133350</xdr:rowOff>
    </xdr:to>
    <xdr:sp macro="" textlink="">
      <xdr:nvSpPr>
        <xdr:cNvPr id="11272" name="Freeform 8">
          <a:extLst>
            <a:ext uri="{FF2B5EF4-FFF2-40B4-BE49-F238E27FC236}">
              <a16:creationId xmlns:a16="http://schemas.microsoft.com/office/drawing/2014/main" id="{00000000-0008-0000-0400-0000082C0000}"/>
            </a:ext>
          </a:extLst>
        </xdr:cNvPr>
        <xdr:cNvSpPr>
          <a:spLocks/>
        </xdr:cNvSpPr>
      </xdr:nvSpPr>
      <xdr:spPr bwMode="auto">
        <a:xfrm>
          <a:off x="5486400" y="11677650"/>
          <a:ext cx="1371600" cy="742950"/>
        </a:xfrm>
        <a:custGeom>
          <a:avLst/>
          <a:gdLst>
            <a:gd name="T0" fmla="*/ 0 w 144"/>
            <a:gd name="T1" fmla="*/ 2147483647 h 54"/>
            <a:gd name="T2" fmla="*/ 2147483647 w 144"/>
            <a:gd name="T3" fmla="*/ 2147483647 h 54"/>
            <a:gd name="T4" fmla="*/ 2147483647 w 144"/>
            <a:gd name="T5" fmla="*/ 0 h 54"/>
            <a:gd name="T6" fmla="*/ 2147483647 w 144"/>
            <a:gd name="T7" fmla="*/ 0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54"/>
              </a:moveTo>
              <a:lnTo>
                <a:pt x="72" y="54"/>
              </a:lnTo>
              <a:lnTo>
                <a:pt x="72" y="0"/>
              </a:lnTo>
              <a:lnTo>
                <a:pt x="144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39</xdr:row>
      <xdr:rowOff>133350</xdr:rowOff>
    </xdr:from>
    <xdr:to>
      <xdr:col>11</xdr:col>
      <xdr:colOff>676275</xdr:colOff>
      <xdr:row>45</xdr:row>
      <xdr:rowOff>133350</xdr:rowOff>
    </xdr:to>
    <xdr:sp macro="" textlink="">
      <xdr:nvSpPr>
        <xdr:cNvPr id="11273" name="Freeform 9">
          <a:extLst>
            <a:ext uri="{FF2B5EF4-FFF2-40B4-BE49-F238E27FC236}">
              <a16:creationId xmlns:a16="http://schemas.microsoft.com/office/drawing/2014/main" id="{00000000-0008-0000-0400-0000092C0000}"/>
            </a:ext>
          </a:extLst>
        </xdr:cNvPr>
        <xdr:cNvSpPr>
          <a:spLocks/>
        </xdr:cNvSpPr>
      </xdr:nvSpPr>
      <xdr:spPr bwMode="auto">
        <a:xfrm>
          <a:off x="6858000" y="10191750"/>
          <a:ext cx="1362075" cy="14859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33</xdr:row>
      <xdr:rowOff>133350</xdr:rowOff>
    </xdr:from>
    <xdr:to>
      <xdr:col>11</xdr:col>
      <xdr:colOff>676275</xdr:colOff>
      <xdr:row>39</xdr:row>
      <xdr:rowOff>133350</xdr:rowOff>
    </xdr:to>
    <xdr:sp macro="" textlink="">
      <xdr:nvSpPr>
        <xdr:cNvPr id="11274" name="Freeform 10">
          <a:extLst>
            <a:ext uri="{FF2B5EF4-FFF2-40B4-BE49-F238E27FC236}">
              <a16:creationId xmlns:a16="http://schemas.microsoft.com/office/drawing/2014/main" id="{00000000-0008-0000-0400-00000A2C0000}"/>
            </a:ext>
          </a:extLst>
        </xdr:cNvPr>
        <xdr:cNvSpPr>
          <a:spLocks/>
        </xdr:cNvSpPr>
      </xdr:nvSpPr>
      <xdr:spPr bwMode="auto">
        <a:xfrm flipV="1">
          <a:off x="6858000" y="8705850"/>
          <a:ext cx="1362075" cy="14859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15</xdr:row>
      <xdr:rowOff>133350</xdr:rowOff>
    </xdr:from>
    <xdr:to>
      <xdr:col>11</xdr:col>
      <xdr:colOff>676275</xdr:colOff>
      <xdr:row>21</xdr:row>
      <xdr:rowOff>133350</xdr:rowOff>
    </xdr:to>
    <xdr:sp macro="" textlink="">
      <xdr:nvSpPr>
        <xdr:cNvPr id="11275" name="Freeform 11">
          <a:extLst>
            <a:ext uri="{FF2B5EF4-FFF2-40B4-BE49-F238E27FC236}">
              <a16:creationId xmlns:a16="http://schemas.microsoft.com/office/drawing/2014/main" id="{00000000-0008-0000-0400-00000B2C0000}"/>
            </a:ext>
          </a:extLst>
        </xdr:cNvPr>
        <xdr:cNvSpPr>
          <a:spLocks/>
        </xdr:cNvSpPr>
      </xdr:nvSpPr>
      <xdr:spPr bwMode="auto">
        <a:xfrm>
          <a:off x="6858000" y="4248150"/>
          <a:ext cx="1362075" cy="14859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9</xdr:row>
      <xdr:rowOff>133350</xdr:rowOff>
    </xdr:from>
    <xdr:to>
      <xdr:col>11</xdr:col>
      <xdr:colOff>676275</xdr:colOff>
      <xdr:row>15</xdr:row>
      <xdr:rowOff>133350</xdr:rowOff>
    </xdr:to>
    <xdr:sp macro="" textlink="">
      <xdr:nvSpPr>
        <xdr:cNvPr id="11276" name="Freeform 12">
          <a:extLst>
            <a:ext uri="{FF2B5EF4-FFF2-40B4-BE49-F238E27FC236}">
              <a16:creationId xmlns:a16="http://schemas.microsoft.com/office/drawing/2014/main" id="{00000000-0008-0000-0400-00000C2C0000}"/>
            </a:ext>
          </a:extLst>
        </xdr:cNvPr>
        <xdr:cNvSpPr>
          <a:spLocks/>
        </xdr:cNvSpPr>
      </xdr:nvSpPr>
      <xdr:spPr bwMode="auto">
        <a:xfrm flipV="1">
          <a:off x="6858000" y="2762250"/>
          <a:ext cx="1362075" cy="14859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27</xdr:row>
      <xdr:rowOff>123825</xdr:rowOff>
    </xdr:from>
    <xdr:to>
      <xdr:col>13</xdr:col>
      <xdr:colOff>0</xdr:colOff>
      <xdr:row>39</xdr:row>
      <xdr:rowOff>133350</xdr:rowOff>
    </xdr:to>
    <xdr:sp macro="" textlink="">
      <xdr:nvSpPr>
        <xdr:cNvPr id="11277" name="Freeform 14">
          <a:extLst>
            <a:ext uri="{FF2B5EF4-FFF2-40B4-BE49-F238E27FC236}">
              <a16:creationId xmlns:a16="http://schemas.microsoft.com/office/drawing/2014/main" id="{00000000-0008-0000-0400-00000D2C0000}"/>
            </a:ext>
          </a:extLst>
        </xdr:cNvPr>
        <xdr:cNvSpPr>
          <a:spLocks/>
        </xdr:cNvSpPr>
      </xdr:nvSpPr>
      <xdr:spPr bwMode="auto">
        <a:xfrm>
          <a:off x="8229600" y="7210425"/>
          <a:ext cx="685800" cy="2981325"/>
        </a:xfrm>
        <a:custGeom>
          <a:avLst/>
          <a:gdLst>
            <a:gd name="T0" fmla="*/ 0 w 72"/>
            <a:gd name="T1" fmla="*/ 2147483647 h 313"/>
            <a:gd name="T2" fmla="*/ 0 w 72"/>
            <a:gd name="T3" fmla="*/ 0 h 313"/>
            <a:gd name="T4" fmla="*/ 2147483647 w 72"/>
            <a:gd name="T5" fmla="*/ 0 h 313"/>
            <a:gd name="T6" fmla="*/ 0 60000 65536"/>
            <a:gd name="T7" fmla="*/ 0 60000 65536"/>
            <a:gd name="T8" fmla="*/ 0 60000 65536"/>
            <a:gd name="T9" fmla="*/ 0 w 72"/>
            <a:gd name="T10" fmla="*/ 0 h 313"/>
            <a:gd name="T11" fmla="*/ 72 w 72"/>
            <a:gd name="T12" fmla="*/ 313 h 3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2" h="313">
              <a:moveTo>
                <a:pt x="0" y="313"/>
              </a:moveTo>
              <a:lnTo>
                <a:pt x="0" y="0"/>
              </a:lnTo>
              <a:lnTo>
                <a:pt x="7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15</xdr:row>
      <xdr:rowOff>133350</xdr:rowOff>
    </xdr:from>
    <xdr:to>
      <xdr:col>13</xdr:col>
      <xdr:colOff>0</xdr:colOff>
      <xdr:row>27</xdr:row>
      <xdr:rowOff>123825</xdr:rowOff>
    </xdr:to>
    <xdr:sp macro="" textlink="">
      <xdr:nvSpPr>
        <xdr:cNvPr id="11278" name="Freeform 15">
          <a:extLst>
            <a:ext uri="{FF2B5EF4-FFF2-40B4-BE49-F238E27FC236}">
              <a16:creationId xmlns:a16="http://schemas.microsoft.com/office/drawing/2014/main" id="{00000000-0008-0000-0400-00000E2C0000}"/>
            </a:ext>
          </a:extLst>
        </xdr:cNvPr>
        <xdr:cNvSpPr>
          <a:spLocks/>
        </xdr:cNvSpPr>
      </xdr:nvSpPr>
      <xdr:spPr bwMode="auto">
        <a:xfrm flipV="1">
          <a:off x="8229600" y="4248150"/>
          <a:ext cx="685800" cy="2962275"/>
        </a:xfrm>
        <a:custGeom>
          <a:avLst/>
          <a:gdLst>
            <a:gd name="T0" fmla="*/ 0 w 72"/>
            <a:gd name="T1" fmla="*/ 2147483647 h 313"/>
            <a:gd name="T2" fmla="*/ 0 w 72"/>
            <a:gd name="T3" fmla="*/ 0 h 313"/>
            <a:gd name="T4" fmla="*/ 2147483647 w 72"/>
            <a:gd name="T5" fmla="*/ 0 h 313"/>
            <a:gd name="T6" fmla="*/ 0 60000 65536"/>
            <a:gd name="T7" fmla="*/ 0 60000 65536"/>
            <a:gd name="T8" fmla="*/ 0 60000 65536"/>
            <a:gd name="T9" fmla="*/ 0 w 72"/>
            <a:gd name="T10" fmla="*/ 0 h 313"/>
            <a:gd name="T11" fmla="*/ 72 w 72"/>
            <a:gd name="T12" fmla="*/ 313 h 3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2" h="313">
              <a:moveTo>
                <a:pt x="0" y="313"/>
              </a:moveTo>
              <a:lnTo>
                <a:pt x="0" y="0"/>
              </a:lnTo>
              <a:lnTo>
                <a:pt x="7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133350</xdr:rowOff>
    </xdr:from>
    <xdr:to>
      <xdr:col>11</xdr:col>
      <xdr:colOff>0</xdr:colOff>
      <xdr:row>36</xdr:row>
      <xdr:rowOff>133350</xdr:rowOff>
    </xdr:to>
    <xdr:sp macro="" textlink="">
      <xdr:nvSpPr>
        <xdr:cNvPr id="11279" name="Freeform 17">
          <a:extLst>
            <a:ext uri="{FF2B5EF4-FFF2-40B4-BE49-F238E27FC236}">
              <a16:creationId xmlns:a16="http://schemas.microsoft.com/office/drawing/2014/main" id="{00000000-0008-0000-0400-00000F2C0000}"/>
            </a:ext>
          </a:extLst>
        </xdr:cNvPr>
        <xdr:cNvSpPr>
          <a:spLocks/>
        </xdr:cNvSpPr>
      </xdr:nvSpPr>
      <xdr:spPr bwMode="auto">
        <a:xfrm>
          <a:off x="6858000" y="7219950"/>
          <a:ext cx="685800" cy="2228850"/>
        </a:xfrm>
        <a:custGeom>
          <a:avLst/>
          <a:gdLst>
            <a:gd name="T0" fmla="*/ 0 w 72"/>
            <a:gd name="T1" fmla="*/ 2147483647 h 234"/>
            <a:gd name="T2" fmla="*/ 2147483647 w 72"/>
            <a:gd name="T3" fmla="*/ 2147483647 h 234"/>
            <a:gd name="T4" fmla="*/ 2147483647 w 72"/>
            <a:gd name="T5" fmla="*/ 0 h 234"/>
            <a:gd name="T6" fmla="*/ 2147483647 w 72"/>
            <a:gd name="T7" fmla="*/ 0 h 234"/>
            <a:gd name="T8" fmla="*/ 0 60000 65536"/>
            <a:gd name="T9" fmla="*/ 0 60000 65536"/>
            <a:gd name="T10" fmla="*/ 0 60000 65536"/>
            <a:gd name="T11" fmla="*/ 0 60000 65536"/>
            <a:gd name="T12" fmla="*/ 0 w 72"/>
            <a:gd name="T13" fmla="*/ 0 h 234"/>
            <a:gd name="T14" fmla="*/ 72 w 72"/>
            <a:gd name="T15" fmla="*/ 234 h 23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2" h="234">
              <a:moveTo>
                <a:pt x="0" y="234"/>
              </a:moveTo>
              <a:lnTo>
                <a:pt x="72" y="234"/>
              </a:lnTo>
              <a:lnTo>
                <a:pt x="72" y="0"/>
              </a:lnTo>
              <a:lnTo>
                <a:pt x="38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0</xdr:colOff>
      <xdr:row>18</xdr:row>
      <xdr:rowOff>123825</xdr:rowOff>
    </xdr:from>
    <xdr:to>
      <xdr:col>11</xdr:col>
      <xdr:colOff>0</xdr:colOff>
      <xdr:row>27</xdr:row>
      <xdr:rowOff>133350</xdr:rowOff>
    </xdr:to>
    <xdr:sp macro="" textlink="">
      <xdr:nvSpPr>
        <xdr:cNvPr id="11280" name="Freeform 19">
          <a:extLst>
            <a:ext uri="{FF2B5EF4-FFF2-40B4-BE49-F238E27FC236}">
              <a16:creationId xmlns:a16="http://schemas.microsoft.com/office/drawing/2014/main" id="{00000000-0008-0000-0400-0000102C0000}"/>
            </a:ext>
          </a:extLst>
        </xdr:cNvPr>
        <xdr:cNvSpPr>
          <a:spLocks/>
        </xdr:cNvSpPr>
      </xdr:nvSpPr>
      <xdr:spPr bwMode="auto">
        <a:xfrm>
          <a:off x="6858000" y="4981575"/>
          <a:ext cx="685800" cy="2238375"/>
        </a:xfrm>
        <a:custGeom>
          <a:avLst/>
          <a:gdLst>
            <a:gd name="T0" fmla="*/ 2147483647 w 72"/>
            <a:gd name="T1" fmla="*/ 2147483647 h 235"/>
            <a:gd name="T2" fmla="*/ 2147483647 w 72"/>
            <a:gd name="T3" fmla="*/ 2147483647 h 235"/>
            <a:gd name="T4" fmla="*/ 2147483647 w 72"/>
            <a:gd name="T5" fmla="*/ 0 h 235"/>
            <a:gd name="T6" fmla="*/ 0 w 72"/>
            <a:gd name="T7" fmla="*/ 0 h 235"/>
            <a:gd name="T8" fmla="*/ 0 60000 65536"/>
            <a:gd name="T9" fmla="*/ 0 60000 65536"/>
            <a:gd name="T10" fmla="*/ 0 60000 65536"/>
            <a:gd name="T11" fmla="*/ 0 60000 65536"/>
            <a:gd name="T12" fmla="*/ 0 w 72"/>
            <a:gd name="T13" fmla="*/ 0 h 235"/>
            <a:gd name="T14" fmla="*/ 72 w 72"/>
            <a:gd name="T15" fmla="*/ 235 h 23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2" h="235">
              <a:moveTo>
                <a:pt x="36" y="235"/>
              </a:moveTo>
              <a:lnTo>
                <a:pt x="72" y="235"/>
              </a:lnTo>
              <a:lnTo>
                <a:pt x="72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9525</xdr:colOff>
      <xdr:row>39</xdr:row>
      <xdr:rowOff>133350</xdr:rowOff>
    </xdr:from>
    <xdr:to>
      <xdr:col>4</xdr:col>
      <xdr:colOff>0</xdr:colOff>
      <xdr:row>45</xdr:row>
      <xdr:rowOff>133350</xdr:rowOff>
    </xdr:to>
    <xdr:sp macro="" textlink="">
      <xdr:nvSpPr>
        <xdr:cNvPr id="11281" name="Freeform 20">
          <a:extLst>
            <a:ext uri="{FF2B5EF4-FFF2-40B4-BE49-F238E27FC236}">
              <a16:creationId xmlns:a16="http://schemas.microsoft.com/office/drawing/2014/main" id="{00000000-0008-0000-0400-0000112C0000}"/>
            </a:ext>
          </a:extLst>
        </xdr:cNvPr>
        <xdr:cNvSpPr>
          <a:spLocks/>
        </xdr:cNvSpPr>
      </xdr:nvSpPr>
      <xdr:spPr bwMode="auto">
        <a:xfrm flipH="1">
          <a:off x="1381125" y="10191750"/>
          <a:ext cx="1362075" cy="14859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33</xdr:row>
      <xdr:rowOff>133350</xdr:rowOff>
    </xdr:from>
    <xdr:to>
      <xdr:col>4</xdr:col>
      <xdr:colOff>0</xdr:colOff>
      <xdr:row>39</xdr:row>
      <xdr:rowOff>133350</xdr:rowOff>
    </xdr:to>
    <xdr:sp macro="" textlink="">
      <xdr:nvSpPr>
        <xdr:cNvPr id="11282" name="Freeform 21">
          <a:extLst>
            <a:ext uri="{FF2B5EF4-FFF2-40B4-BE49-F238E27FC236}">
              <a16:creationId xmlns:a16="http://schemas.microsoft.com/office/drawing/2014/main" id="{00000000-0008-0000-0400-0000122C0000}"/>
            </a:ext>
          </a:extLst>
        </xdr:cNvPr>
        <xdr:cNvSpPr>
          <a:spLocks/>
        </xdr:cNvSpPr>
      </xdr:nvSpPr>
      <xdr:spPr bwMode="auto">
        <a:xfrm flipH="1" flipV="1">
          <a:off x="1381125" y="8705850"/>
          <a:ext cx="1362075" cy="14859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15</xdr:row>
      <xdr:rowOff>133350</xdr:rowOff>
    </xdr:from>
    <xdr:to>
      <xdr:col>4</xdr:col>
      <xdr:colOff>0</xdr:colOff>
      <xdr:row>21</xdr:row>
      <xdr:rowOff>133350</xdr:rowOff>
    </xdr:to>
    <xdr:sp macro="" textlink="">
      <xdr:nvSpPr>
        <xdr:cNvPr id="11283" name="Freeform 22">
          <a:extLst>
            <a:ext uri="{FF2B5EF4-FFF2-40B4-BE49-F238E27FC236}">
              <a16:creationId xmlns:a16="http://schemas.microsoft.com/office/drawing/2014/main" id="{00000000-0008-0000-0400-0000132C0000}"/>
            </a:ext>
          </a:extLst>
        </xdr:cNvPr>
        <xdr:cNvSpPr>
          <a:spLocks/>
        </xdr:cNvSpPr>
      </xdr:nvSpPr>
      <xdr:spPr bwMode="auto">
        <a:xfrm flipH="1">
          <a:off x="1381125" y="4248150"/>
          <a:ext cx="1362075" cy="14859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9</xdr:row>
      <xdr:rowOff>133350</xdr:rowOff>
    </xdr:from>
    <xdr:to>
      <xdr:col>4</xdr:col>
      <xdr:colOff>0</xdr:colOff>
      <xdr:row>15</xdr:row>
      <xdr:rowOff>133350</xdr:rowOff>
    </xdr:to>
    <xdr:sp macro="" textlink="">
      <xdr:nvSpPr>
        <xdr:cNvPr id="11284" name="Freeform 23">
          <a:extLst>
            <a:ext uri="{FF2B5EF4-FFF2-40B4-BE49-F238E27FC236}">
              <a16:creationId xmlns:a16="http://schemas.microsoft.com/office/drawing/2014/main" id="{00000000-0008-0000-0400-0000142C0000}"/>
            </a:ext>
          </a:extLst>
        </xdr:cNvPr>
        <xdr:cNvSpPr>
          <a:spLocks/>
        </xdr:cNvSpPr>
      </xdr:nvSpPr>
      <xdr:spPr bwMode="auto">
        <a:xfrm flipH="1" flipV="1">
          <a:off x="1381125" y="2762250"/>
          <a:ext cx="1362075" cy="14859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27</xdr:row>
      <xdr:rowOff>123825</xdr:rowOff>
    </xdr:from>
    <xdr:to>
      <xdr:col>2</xdr:col>
      <xdr:colOff>0</xdr:colOff>
      <xdr:row>39</xdr:row>
      <xdr:rowOff>133350</xdr:rowOff>
    </xdr:to>
    <xdr:sp macro="" textlink="">
      <xdr:nvSpPr>
        <xdr:cNvPr id="11285" name="Freeform 24">
          <a:extLst>
            <a:ext uri="{FF2B5EF4-FFF2-40B4-BE49-F238E27FC236}">
              <a16:creationId xmlns:a16="http://schemas.microsoft.com/office/drawing/2014/main" id="{00000000-0008-0000-0400-0000152C0000}"/>
            </a:ext>
          </a:extLst>
        </xdr:cNvPr>
        <xdr:cNvSpPr>
          <a:spLocks/>
        </xdr:cNvSpPr>
      </xdr:nvSpPr>
      <xdr:spPr bwMode="auto">
        <a:xfrm flipH="1">
          <a:off x="685800" y="7210425"/>
          <a:ext cx="685800" cy="2981325"/>
        </a:xfrm>
        <a:custGeom>
          <a:avLst/>
          <a:gdLst>
            <a:gd name="T0" fmla="*/ 0 w 72"/>
            <a:gd name="T1" fmla="*/ 2147483647 h 313"/>
            <a:gd name="T2" fmla="*/ 0 w 72"/>
            <a:gd name="T3" fmla="*/ 0 h 313"/>
            <a:gd name="T4" fmla="*/ 2147483647 w 72"/>
            <a:gd name="T5" fmla="*/ 0 h 313"/>
            <a:gd name="T6" fmla="*/ 0 60000 65536"/>
            <a:gd name="T7" fmla="*/ 0 60000 65536"/>
            <a:gd name="T8" fmla="*/ 0 60000 65536"/>
            <a:gd name="T9" fmla="*/ 0 w 72"/>
            <a:gd name="T10" fmla="*/ 0 h 313"/>
            <a:gd name="T11" fmla="*/ 72 w 72"/>
            <a:gd name="T12" fmla="*/ 313 h 3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2" h="313">
              <a:moveTo>
                <a:pt x="0" y="313"/>
              </a:moveTo>
              <a:lnTo>
                <a:pt x="0" y="0"/>
              </a:lnTo>
              <a:lnTo>
                <a:pt x="7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15</xdr:row>
      <xdr:rowOff>133350</xdr:rowOff>
    </xdr:from>
    <xdr:to>
      <xdr:col>2</xdr:col>
      <xdr:colOff>0</xdr:colOff>
      <xdr:row>27</xdr:row>
      <xdr:rowOff>123825</xdr:rowOff>
    </xdr:to>
    <xdr:sp macro="" textlink="">
      <xdr:nvSpPr>
        <xdr:cNvPr id="11286" name="Freeform 25">
          <a:extLst>
            <a:ext uri="{FF2B5EF4-FFF2-40B4-BE49-F238E27FC236}">
              <a16:creationId xmlns:a16="http://schemas.microsoft.com/office/drawing/2014/main" id="{00000000-0008-0000-0400-0000162C0000}"/>
            </a:ext>
          </a:extLst>
        </xdr:cNvPr>
        <xdr:cNvSpPr>
          <a:spLocks/>
        </xdr:cNvSpPr>
      </xdr:nvSpPr>
      <xdr:spPr bwMode="auto">
        <a:xfrm flipH="1" flipV="1">
          <a:off x="685800" y="4248150"/>
          <a:ext cx="685800" cy="2962275"/>
        </a:xfrm>
        <a:custGeom>
          <a:avLst/>
          <a:gdLst>
            <a:gd name="T0" fmla="*/ 0 w 72"/>
            <a:gd name="T1" fmla="*/ 2147483647 h 313"/>
            <a:gd name="T2" fmla="*/ 0 w 72"/>
            <a:gd name="T3" fmla="*/ 0 h 313"/>
            <a:gd name="T4" fmla="*/ 2147483647 w 72"/>
            <a:gd name="T5" fmla="*/ 0 h 313"/>
            <a:gd name="T6" fmla="*/ 0 60000 65536"/>
            <a:gd name="T7" fmla="*/ 0 60000 65536"/>
            <a:gd name="T8" fmla="*/ 0 60000 65536"/>
            <a:gd name="T9" fmla="*/ 0 w 72"/>
            <a:gd name="T10" fmla="*/ 0 h 313"/>
            <a:gd name="T11" fmla="*/ 72 w 72"/>
            <a:gd name="T12" fmla="*/ 313 h 3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2" h="313">
              <a:moveTo>
                <a:pt x="0" y="313"/>
              </a:moveTo>
              <a:lnTo>
                <a:pt x="0" y="0"/>
              </a:lnTo>
              <a:lnTo>
                <a:pt x="7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27</xdr:row>
      <xdr:rowOff>133350</xdr:rowOff>
    </xdr:from>
    <xdr:to>
      <xdr:col>4</xdr:col>
      <xdr:colOff>0</xdr:colOff>
      <xdr:row>36</xdr:row>
      <xdr:rowOff>133350</xdr:rowOff>
    </xdr:to>
    <xdr:sp macro="" textlink="">
      <xdr:nvSpPr>
        <xdr:cNvPr id="11287" name="Freeform 26">
          <a:extLst>
            <a:ext uri="{FF2B5EF4-FFF2-40B4-BE49-F238E27FC236}">
              <a16:creationId xmlns:a16="http://schemas.microsoft.com/office/drawing/2014/main" id="{00000000-0008-0000-0400-0000172C0000}"/>
            </a:ext>
          </a:extLst>
        </xdr:cNvPr>
        <xdr:cNvSpPr>
          <a:spLocks/>
        </xdr:cNvSpPr>
      </xdr:nvSpPr>
      <xdr:spPr bwMode="auto">
        <a:xfrm flipH="1">
          <a:off x="2057400" y="7219950"/>
          <a:ext cx="685800" cy="2228850"/>
        </a:xfrm>
        <a:custGeom>
          <a:avLst/>
          <a:gdLst>
            <a:gd name="T0" fmla="*/ 0 w 72"/>
            <a:gd name="T1" fmla="*/ 2147483647 h 234"/>
            <a:gd name="T2" fmla="*/ 2147483647 w 72"/>
            <a:gd name="T3" fmla="*/ 2147483647 h 234"/>
            <a:gd name="T4" fmla="*/ 2147483647 w 72"/>
            <a:gd name="T5" fmla="*/ 0 h 234"/>
            <a:gd name="T6" fmla="*/ 2147483647 w 72"/>
            <a:gd name="T7" fmla="*/ 0 h 234"/>
            <a:gd name="T8" fmla="*/ 0 60000 65536"/>
            <a:gd name="T9" fmla="*/ 0 60000 65536"/>
            <a:gd name="T10" fmla="*/ 0 60000 65536"/>
            <a:gd name="T11" fmla="*/ 0 60000 65536"/>
            <a:gd name="T12" fmla="*/ 0 w 72"/>
            <a:gd name="T13" fmla="*/ 0 h 234"/>
            <a:gd name="T14" fmla="*/ 72 w 72"/>
            <a:gd name="T15" fmla="*/ 234 h 23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2" h="234">
              <a:moveTo>
                <a:pt x="0" y="234"/>
              </a:moveTo>
              <a:lnTo>
                <a:pt x="72" y="234"/>
              </a:lnTo>
              <a:lnTo>
                <a:pt x="72" y="0"/>
              </a:lnTo>
              <a:lnTo>
                <a:pt x="38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123825</xdr:rowOff>
    </xdr:from>
    <xdr:to>
      <xdr:col>4</xdr:col>
      <xdr:colOff>0</xdr:colOff>
      <xdr:row>27</xdr:row>
      <xdr:rowOff>133350</xdr:rowOff>
    </xdr:to>
    <xdr:sp macro="" textlink="">
      <xdr:nvSpPr>
        <xdr:cNvPr id="11288" name="Freeform 27">
          <a:extLst>
            <a:ext uri="{FF2B5EF4-FFF2-40B4-BE49-F238E27FC236}">
              <a16:creationId xmlns:a16="http://schemas.microsoft.com/office/drawing/2014/main" id="{00000000-0008-0000-0400-0000182C0000}"/>
            </a:ext>
          </a:extLst>
        </xdr:cNvPr>
        <xdr:cNvSpPr>
          <a:spLocks/>
        </xdr:cNvSpPr>
      </xdr:nvSpPr>
      <xdr:spPr bwMode="auto">
        <a:xfrm flipH="1">
          <a:off x="2057400" y="4981575"/>
          <a:ext cx="685800" cy="2238375"/>
        </a:xfrm>
        <a:custGeom>
          <a:avLst/>
          <a:gdLst>
            <a:gd name="T0" fmla="*/ 2147483647 w 72"/>
            <a:gd name="T1" fmla="*/ 2147483647 h 235"/>
            <a:gd name="T2" fmla="*/ 2147483647 w 72"/>
            <a:gd name="T3" fmla="*/ 2147483647 h 235"/>
            <a:gd name="T4" fmla="*/ 2147483647 w 72"/>
            <a:gd name="T5" fmla="*/ 0 h 235"/>
            <a:gd name="T6" fmla="*/ 0 w 72"/>
            <a:gd name="T7" fmla="*/ 0 h 235"/>
            <a:gd name="T8" fmla="*/ 0 60000 65536"/>
            <a:gd name="T9" fmla="*/ 0 60000 65536"/>
            <a:gd name="T10" fmla="*/ 0 60000 65536"/>
            <a:gd name="T11" fmla="*/ 0 60000 65536"/>
            <a:gd name="T12" fmla="*/ 0 w 72"/>
            <a:gd name="T13" fmla="*/ 0 h 235"/>
            <a:gd name="T14" fmla="*/ 72 w 72"/>
            <a:gd name="T15" fmla="*/ 235 h 23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2" h="235">
              <a:moveTo>
                <a:pt x="36" y="235"/>
              </a:moveTo>
              <a:lnTo>
                <a:pt x="72" y="235"/>
              </a:lnTo>
              <a:lnTo>
                <a:pt x="72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</xdr:col>
      <xdr:colOff>0</xdr:colOff>
      <xdr:row>9</xdr:row>
      <xdr:rowOff>133350</xdr:rowOff>
    </xdr:from>
    <xdr:to>
      <xdr:col>5</xdr:col>
      <xdr:colOff>0</xdr:colOff>
      <xdr:row>9</xdr:row>
      <xdr:rowOff>133350</xdr:rowOff>
    </xdr:to>
    <xdr:sp macro="" textlink="">
      <xdr:nvSpPr>
        <xdr:cNvPr id="11289" name="Line 28">
          <a:extLst>
            <a:ext uri="{FF2B5EF4-FFF2-40B4-BE49-F238E27FC236}">
              <a16:creationId xmlns:a16="http://schemas.microsoft.com/office/drawing/2014/main" id="{00000000-0008-0000-0400-0000192C0000}"/>
            </a:ext>
          </a:extLst>
        </xdr:cNvPr>
        <xdr:cNvSpPr>
          <a:spLocks noChangeShapeType="1"/>
        </xdr:cNvSpPr>
      </xdr:nvSpPr>
      <xdr:spPr bwMode="auto">
        <a:xfrm>
          <a:off x="2743200" y="2762250"/>
          <a:ext cx="6858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133350</xdr:rowOff>
    </xdr:from>
    <xdr:to>
      <xdr:col>5</xdr:col>
      <xdr:colOff>0</xdr:colOff>
      <xdr:row>21</xdr:row>
      <xdr:rowOff>133350</xdr:rowOff>
    </xdr:to>
    <xdr:sp macro="" textlink="">
      <xdr:nvSpPr>
        <xdr:cNvPr id="11290" name="Line 29">
          <a:extLst>
            <a:ext uri="{FF2B5EF4-FFF2-40B4-BE49-F238E27FC236}">
              <a16:creationId xmlns:a16="http://schemas.microsoft.com/office/drawing/2014/main" id="{00000000-0008-0000-0400-00001A2C0000}"/>
            </a:ext>
          </a:extLst>
        </xdr:cNvPr>
        <xdr:cNvSpPr>
          <a:spLocks noChangeShapeType="1"/>
        </xdr:cNvSpPr>
      </xdr:nvSpPr>
      <xdr:spPr bwMode="auto">
        <a:xfrm>
          <a:off x="2743200" y="573405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133350</xdr:rowOff>
    </xdr:from>
    <xdr:to>
      <xdr:col>5</xdr:col>
      <xdr:colOff>0</xdr:colOff>
      <xdr:row>33</xdr:row>
      <xdr:rowOff>133350</xdr:rowOff>
    </xdr:to>
    <xdr:sp macro="" textlink="">
      <xdr:nvSpPr>
        <xdr:cNvPr id="11291" name="Line 30">
          <a:extLst>
            <a:ext uri="{FF2B5EF4-FFF2-40B4-BE49-F238E27FC236}">
              <a16:creationId xmlns:a16="http://schemas.microsoft.com/office/drawing/2014/main" id="{00000000-0008-0000-0400-00001B2C0000}"/>
            </a:ext>
          </a:extLst>
        </xdr:cNvPr>
        <xdr:cNvSpPr>
          <a:spLocks noChangeShapeType="1"/>
        </xdr:cNvSpPr>
      </xdr:nvSpPr>
      <xdr:spPr bwMode="auto">
        <a:xfrm>
          <a:off x="2743200" y="8705850"/>
          <a:ext cx="6858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45</xdr:row>
      <xdr:rowOff>133350</xdr:rowOff>
    </xdr:from>
    <xdr:to>
      <xdr:col>5</xdr:col>
      <xdr:colOff>0</xdr:colOff>
      <xdr:row>45</xdr:row>
      <xdr:rowOff>133350</xdr:rowOff>
    </xdr:to>
    <xdr:sp macro="" textlink="">
      <xdr:nvSpPr>
        <xdr:cNvPr id="11292" name="Line 31">
          <a:extLst>
            <a:ext uri="{FF2B5EF4-FFF2-40B4-BE49-F238E27FC236}">
              <a16:creationId xmlns:a16="http://schemas.microsoft.com/office/drawing/2014/main" id="{00000000-0008-0000-0400-00001C2C0000}"/>
            </a:ext>
          </a:extLst>
        </xdr:cNvPr>
        <xdr:cNvSpPr>
          <a:spLocks noChangeShapeType="1"/>
        </xdr:cNvSpPr>
      </xdr:nvSpPr>
      <xdr:spPr bwMode="auto">
        <a:xfrm>
          <a:off x="2743200" y="1167765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</xdr:row>
      <xdr:rowOff>133350</xdr:rowOff>
    </xdr:from>
    <xdr:to>
      <xdr:col>25</xdr:col>
      <xdr:colOff>0</xdr:colOff>
      <xdr:row>9</xdr:row>
      <xdr:rowOff>133350</xdr:rowOff>
    </xdr:to>
    <xdr:sp macro="" textlink="">
      <xdr:nvSpPr>
        <xdr:cNvPr id="11306" name="Freeform 1">
          <a:extLst>
            <a:ext uri="{FF2B5EF4-FFF2-40B4-BE49-F238E27FC236}">
              <a16:creationId xmlns:a16="http://schemas.microsoft.com/office/drawing/2014/main" id="{00000000-0008-0000-0400-00002A2C0000}"/>
            </a:ext>
          </a:extLst>
        </xdr:cNvPr>
        <xdr:cNvSpPr>
          <a:spLocks/>
        </xdr:cNvSpPr>
      </xdr:nvSpPr>
      <xdr:spPr bwMode="auto">
        <a:xfrm>
          <a:off x="15773400" y="2019300"/>
          <a:ext cx="1371600" cy="742950"/>
        </a:xfrm>
        <a:custGeom>
          <a:avLst/>
          <a:gdLst>
            <a:gd name="T0" fmla="*/ 0 w 144"/>
            <a:gd name="T1" fmla="*/ 0 h 54"/>
            <a:gd name="T2" fmla="*/ 2147483647 w 144"/>
            <a:gd name="T3" fmla="*/ 0 h 54"/>
            <a:gd name="T4" fmla="*/ 2147483647 w 144"/>
            <a:gd name="T5" fmla="*/ 2147483647 h 54"/>
            <a:gd name="T6" fmla="*/ 2147483647 w 144"/>
            <a:gd name="T7" fmla="*/ 2147483647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0"/>
              </a:moveTo>
              <a:lnTo>
                <a:pt x="72" y="0"/>
              </a:lnTo>
              <a:lnTo>
                <a:pt x="72" y="54"/>
              </a:lnTo>
              <a:lnTo>
                <a:pt x="144" y="5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9</xdr:row>
      <xdr:rowOff>133350</xdr:rowOff>
    </xdr:from>
    <xdr:to>
      <xdr:col>25</xdr:col>
      <xdr:colOff>0</xdr:colOff>
      <xdr:row>12</xdr:row>
      <xdr:rowOff>133350</xdr:rowOff>
    </xdr:to>
    <xdr:sp macro="" textlink="">
      <xdr:nvSpPr>
        <xdr:cNvPr id="11307" name="Freeform 2">
          <a:extLst>
            <a:ext uri="{FF2B5EF4-FFF2-40B4-BE49-F238E27FC236}">
              <a16:creationId xmlns:a16="http://schemas.microsoft.com/office/drawing/2014/main" id="{00000000-0008-0000-0400-00002B2C0000}"/>
            </a:ext>
          </a:extLst>
        </xdr:cNvPr>
        <xdr:cNvSpPr>
          <a:spLocks/>
        </xdr:cNvSpPr>
      </xdr:nvSpPr>
      <xdr:spPr bwMode="auto">
        <a:xfrm>
          <a:off x="15773400" y="2762250"/>
          <a:ext cx="1371600" cy="742950"/>
        </a:xfrm>
        <a:custGeom>
          <a:avLst/>
          <a:gdLst>
            <a:gd name="T0" fmla="*/ 0 w 144"/>
            <a:gd name="T1" fmla="*/ 2147483647 h 54"/>
            <a:gd name="T2" fmla="*/ 2147483647 w 144"/>
            <a:gd name="T3" fmla="*/ 2147483647 h 54"/>
            <a:gd name="T4" fmla="*/ 2147483647 w 144"/>
            <a:gd name="T5" fmla="*/ 0 h 54"/>
            <a:gd name="T6" fmla="*/ 2147483647 w 144"/>
            <a:gd name="T7" fmla="*/ 0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54"/>
              </a:moveTo>
              <a:lnTo>
                <a:pt x="72" y="54"/>
              </a:lnTo>
              <a:lnTo>
                <a:pt x="72" y="0"/>
              </a:lnTo>
              <a:lnTo>
                <a:pt x="144" y="0"/>
              </a:lnTo>
            </a:path>
          </a:pathLst>
        </a:cu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18</xdr:row>
      <xdr:rowOff>133350</xdr:rowOff>
    </xdr:from>
    <xdr:to>
      <xdr:col>25</xdr:col>
      <xdr:colOff>0</xdr:colOff>
      <xdr:row>21</xdr:row>
      <xdr:rowOff>133350</xdr:rowOff>
    </xdr:to>
    <xdr:sp macro="" textlink="">
      <xdr:nvSpPr>
        <xdr:cNvPr id="11308" name="Freeform 3">
          <a:extLst>
            <a:ext uri="{FF2B5EF4-FFF2-40B4-BE49-F238E27FC236}">
              <a16:creationId xmlns:a16="http://schemas.microsoft.com/office/drawing/2014/main" id="{00000000-0008-0000-0400-00002C2C0000}"/>
            </a:ext>
          </a:extLst>
        </xdr:cNvPr>
        <xdr:cNvSpPr>
          <a:spLocks/>
        </xdr:cNvSpPr>
      </xdr:nvSpPr>
      <xdr:spPr bwMode="auto">
        <a:xfrm>
          <a:off x="15773400" y="4991100"/>
          <a:ext cx="1371600" cy="742950"/>
        </a:xfrm>
        <a:custGeom>
          <a:avLst/>
          <a:gdLst>
            <a:gd name="T0" fmla="*/ 0 w 144"/>
            <a:gd name="T1" fmla="*/ 0 h 54"/>
            <a:gd name="T2" fmla="*/ 2147483647 w 144"/>
            <a:gd name="T3" fmla="*/ 0 h 54"/>
            <a:gd name="T4" fmla="*/ 2147483647 w 144"/>
            <a:gd name="T5" fmla="*/ 2147483647 h 54"/>
            <a:gd name="T6" fmla="*/ 2147483647 w 144"/>
            <a:gd name="T7" fmla="*/ 2147483647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0"/>
              </a:moveTo>
              <a:lnTo>
                <a:pt x="72" y="0"/>
              </a:lnTo>
              <a:lnTo>
                <a:pt x="72" y="54"/>
              </a:lnTo>
              <a:lnTo>
                <a:pt x="144" y="5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21</xdr:row>
      <xdr:rowOff>133350</xdr:rowOff>
    </xdr:from>
    <xdr:to>
      <xdr:col>25</xdr:col>
      <xdr:colOff>0</xdr:colOff>
      <xdr:row>24</xdr:row>
      <xdr:rowOff>133350</xdr:rowOff>
    </xdr:to>
    <xdr:sp macro="" textlink="">
      <xdr:nvSpPr>
        <xdr:cNvPr id="11309" name="Freeform 4">
          <a:extLst>
            <a:ext uri="{FF2B5EF4-FFF2-40B4-BE49-F238E27FC236}">
              <a16:creationId xmlns:a16="http://schemas.microsoft.com/office/drawing/2014/main" id="{00000000-0008-0000-0400-00002D2C0000}"/>
            </a:ext>
          </a:extLst>
        </xdr:cNvPr>
        <xdr:cNvSpPr>
          <a:spLocks/>
        </xdr:cNvSpPr>
      </xdr:nvSpPr>
      <xdr:spPr bwMode="auto">
        <a:xfrm>
          <a:off x="15773400" y="5734050"/>
          <a:ext cx="1371600" cy="742950"/>
        </a:xfrm>
        <a:custGeom>
          <a:avLst/>
          <a:gdLst>
            <a:gd name="T0" fmla="*/ 0 w 144"/>
            <a:gd name="T1" fmla="*/ 2147483647 h 54"/>
            <a:gd name="T2" fmla="*/ 2147483647 w 144"/>
            <a:gd name="T3" fmla="*/ 2147483647 h 54"/>
            <a:gd name="T4" fmla="*/ 2147483647 w 144"/>
            <a:gd name="T5" fmla="*/ 0 h 54"/>
            <a:gd name="T6" fmla="*/ 2147483647 w 144"/>
            <a:gd name="T7" fmla="*/ 0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54"/>
              </a:moveTo>
              <a:lnTo>
                <a:pt x="72" y="54"/>
              </a:lnTo>
              <a:lnTo>
                <a:pt x="72" y="0"/>
              </a:lnTo>
              <a:lnTo>
                <a:pt x="144" y="0"/>
              </a:lnTo>
            </a:path>
          </a:pathLst>
        </a:cu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30</xdr:row>
      <xdr:rowOff>133350</xdr:rowOff>
    </xdr:from>
    <xdr:to>
      <xdr:col>25</xdr:col>
      <xdr:colOff>0</xdr:colOff>
      <xdr:row>33</xdr:row>
      <xdr:rowOff>133350</xdr:rowOff>
    </xdr:to>
    <xdr:sp macro="" textlink="">
      <xdr:nvSpPr>
        <xdr:cNvPr id="11310" name="Freeform 5">
          <a:extLst>
            <a:ext uri="{FF2B5EF4-FFF2-40B4-BE49-F238E27FC236}">
              <a16:creationId xmlns:a16="http://schemas.microsoft.com/office/drawing/2014/main" id="{00000000-0008-0000-0400-00002E2C0000}"/>
            </a:ext>
          </a:extLst>
        </xdr:cNvPr>
        <xdr:cNvSpPr>
          <a:spLocks/>
        </xdr:cNvSpPr>
      </xdr:nvSpPr>
      <xdr:spPr bwMode="auto">
        <a:xfrm>
          <a:off x="15773400" y="7962900"/>
          <a:ext cx="1371600" cy="742950"/>
        </a:xfrm>
        <a:custGeom>
          <a:avLst/>
          <a:gdLst>
            <a:gd name="T0" fmla="*/ 0 w 144"/>
            <a:gd name="T1" fmla="*/ 0 h 54"/>
            <a:gd name="T2" fmla="*/ 2147483647 w 144"/>
            <a:gd name="T3" fmla="*/ 0 h 54"/>
            <a:gd name="T4" fmla="*/ 2147483647 w 144"/>
            <a:gd name="T5" fmla="*/ 2147483647 h 54"/>
            <a:gd name="T6" fmla="*/ 2147483647 w 144"/>
            <a:gd name="T7" fmla="*/ 2147483647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0"/>
              </a:moveTo>
              <a:lnTo>
                <a:pt x="72" y="0"/>
              </a:lnTo>
              <a:lnTo>
                <a:pt x="72" y="54"/>
              </a:lnTo>
              <a:lnTo>
                <a:pt x="144" y="5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33</xdr:row>
      <xdr:rowOff>133350</xdr:rowOff>
    </xdr:from>
    <xdr:to>
      <xdr:col>25</xdr:col>
      <xdr:colOff>0</xdr:colOff>
      <xdr:row>36</xdr:row>
      <xdr:rowOff>133350</xdr:rowOff>
    </xdr:to>
    <xdr:sp macro="" textlink="">
      <xdr:nvSpPr>
        <xdr:cNvPr id="11311" name="Freeform 6">
          <a:extLst>
            <a:ext uri="{FF2B5EF4-FFF2-40B4-BE49-F238E27FC236}">
              <a16:creationId xmlns:a16="http://schemas.microsoft.com/office/drawing/2014/main" id="{00000000-0008-0000-0400-00002F2C0000}"/>
            </a:ext>
          </a:extLst>
        </xdr:cNvPr>
        <xdr:cNvSpPr>
          <a:spLocks/>
        </xdr:cNvSpPr>
      </xdr:nvSpPr>
      <xdr:spPr bwMode="auto">
        <a:xfrm>
          <a:off x="15773400" y="8705850"/>
          <a:ext cx="1371600" cy="742950"/>
        </a:xfrm>
        <a:custGeom>
          <a:avLst/>
          <a:gdLst>
            <a:gd name="T0" fmla="*/ 0 w 144"/>
            <a:gd name="T1" fmla="*/ 2147483647 h 54"/>
            <a:gd name="T2" fmla="*/ 2147483647 w 144"/>
            <a:gd name="T3" fmla="*/ 2147483647 h 54"/>
            <a:gd name="T4" fmla="*/ 2147483647 w 144"/>
            <a:gd name="T5" fmla="*/ 0 h 54"/>
            <a:gd name="T6" fmla="*/ 2147483647 w 144"/>
            <a:gd name="T7" fmla="*/ 0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54"/>
              </a:moveTo>
              <a:lnTo>
                <a:pt x="72" y="54"/>
              </a:lnTo>
              <a:lnTo>
                <a:pt x="72" y="0"/>
              </a:lnTo>
              <a:lnTo>
                <a:pt x="144" y="0"/>
              </a:lnTo>
            </a:path>
          </a:pathLst>
        </a:cu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42</xdr:row>
      <xdr:rowOff>133350</xdr:rowOff>
    </xdr:from>
    <xdr:to>
      <xdr:col>25</xdr:col>
      <xdr:colOff>0</xdr:colOff>
      <xdr:row>45</xdr:row>
      <xdr:rowOff>133350</xdr:rowOff>
    </xdr:to>
    <xdr:sp macro="" textlink="">
      <xdr:nvSpPr>
        <xdr:cNvPr id="11312" name="Freeform 7">
          <a:extLst>
            <a:ext uri="{FF2B5EF4-FFF2-40B4-BE49-F238E27FC236}">
              <a16:creationId xmlns:a16="http://schemas.microsoft.com/office/drawing/2014/main" id="{00000000-0008-0000-0400-0000302C0000}"/>
            </a:ext>
          </a:extLst>
        </xdr:cNvPr>
        <xdr:cNvSpPr>
          <a:spLocks/>
        </xdr:cNvSpPr>
      </xdr:nvSpPr>
      <xdr:spPr bwMode="auto">
        <a:xfrm>
          <a:off x="15773400" y="10934700"/>
          <a:ext cx="1371600" cy="742950"/>
        </a:xfrm>
        <a:custGeom>
          <a:avLst/>
          <a:gdLst>
            <a:gd name="T0" fmla="*/ 0 w 144"/>
            <a:gd name="T1" fmla="*/ 0 h 54"/>
            <a:gd name="T2" fmla="*/ 2147483647 w 144"/>
            <a:gd name="T3" fmla="*/ 0 h 54"/>
            <a:gd name="T4" fmla="*/ 2147483647 w 144"/>
            <a:gd name="T5" fmla="*/ 2147483647 h 54"/>
            <a:gd name="T6" fmla="*/ 2147483647 w 144"/>
            <a:gd name="T7" fmla="*/ 2147483647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0"/>
              </a:moveTo>
              <a:lnTo>
                <a:pt x="72" y="0"/>
              </a:lnTo>
              <a:lnTo>
                <a:pt x="72" y="54"/>
              </a:lnTo>
              <a:lnTo>
                <a:pt x="144" y="54"/>
              </a:lnTo>
            </a:path>
          </a:pathLst>
        </a:cu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45</xdr:row>
      <xdr:rowOff>133350</xdr:rowOff>
    </xdr:from>
    <xdr:to>
      <xdr:col>25</xdr:col>
      <xdr:colOff>0</xdr:colOff>
      <xdr:row>48</xdr:row>
      <xdr:rowOff>133350</xdr:rowOff>
    </xdr:to>
    <xdr:sp macro="" textlink="">
      <xdr:nvSpPr>
        <xdr:cNvPr id="11313" name="Freeform 8">
          <a:extLst>
            <a:ext uri="{FF2B5EF4-FFF2-40B4-BE49-F238E27FC236}">
              <a16:creationId xmlns:a16="http://schemas.microsoft.com/office/drawing/2014/main" id="{00000000-0008-0000-0400-0000312C0000}"/>
            </a:ext>
          </a:extLst>
        </xdr:cNvPr>
        <xdr:cNvSpPr>
          <a:spLocks/>
        </xdr:cNvSpPr>
      </xdr:nvSpPr>
      <xdr:spPr bwMode="auto">
        <a:xfrm>
          <a:off x="15773400" y="11677650"/>
          <a:ext cx="1371600" cy="742950"/>
        </a:xfrm>
        <a:custGeom>
          <a:avLst/>
          <a:gdLst>
            <a:gd name="T0" fmla="*/ 0 w 144"/>
            <a:gd name="T1" fmla="*/ 2147483647 h 54"/>
            <a:gd name="T2" fmla="*/ 2147483647 w 144"/>
            <a:gd name="T3" fmla="*/ 2147483647 h 54"/>
            <a:gd name="T4" fmla="*/ 2147483647 w 144"/>
            <a:gd name="T5" fmla="*/ 0 h 54"/>
            <a:gd name="T6" fmla="*/ 2147483647 w 144"/>
            <a:gd name="T7" fmla="*/ 0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54"/>
              </a:moveTo>
              <a:lnTo>
                <a:pt x="72" y="54"/>
              </a:lnTo>
              <a:lnTo>
                <a:pt x="72" y="0"/>
              </a:lnTo>
              <a:lnTo>
                <a:pt x="144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39</xdr:row>
      <xdr:rowOff>133350</xdr:rowOff>
    </xdr:from>
    <xdr:to>
      <xdr:col>26</xdr:col>
      <xdr:colOff>676275</xdr:colOff>
      <xdr:row>45</xdr:row>
      <xdr:rowOff>133350</xdr:rowOff>
    </xdr:to>
    <xdr:sp macro="" textlink="">
      <xdr:nvSpPr>
        <xdr:cNvPr id="11314" name="Freeform 9">
          <a:extLst>
            <a:ext uri="{FF2B5EF4-FFF2-40B4-BE49-F238E27FC236}">
              <a16:creationId xmlns:a16="http://schemas.microsoft.com/office/drawing/2014/main" id="{00000000-0008-0000-0400-0000322C0000}"/>
            </a:ext>
          </a:extLst>
        </xdr:cNvPr>
        <xdr:cNvSpPr>
          <a:spLocks/>
        </xdr:cNvSpPr>
      </xdr:nvSpPr>
      <xdr:spPr bwMode="auto">
        <a:xfrm>
          <a:off x="17145000" y="10191750"/>
          <a:ext cx="1362075" cy="14859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33</xdr:row>
      <xdr:rowOff>133350</xdr:rowOff>
    </xdr:from>
    <xdr:to>
      <xdr:col>26</xdr:col>
      <xdr:colOff>676275</xdr:colOff>
      <xdr:row>39</xdr:row>
      <xdr:rowOff>133350</xdr:rowOff>
    </xdr:to>
    <xdr:sp macro="" textlink="">
      <xdr:nvSpPr>
        <xdr:cNvPr id="11315" name="Freeform 10">
          <a:extLst>
            <a:ext uri="{FF2B5EF4-FFF2-40B4-BE49-F238E27FC236}">
              <a16:creationId xmlns:a16="http://schemas.microsoft.com/office/drawing/2014/main" id="{00000000-0008-0000-0400-0000332C0000}"/>
            </a:ext>
          </a:extLst>
        </xdr:cNvPr>
        <xdr:cNvSpPr>
          <a:spLocks/>
        </xdr:cNvSpPr>
      </xdr:nvSpPr>
      <xdr:spPr bwMode="auto">
        <a:xfrm flipV="1">
          <a:off x="17145000" y="8705850"/>
          <a:ext cx="1362075" cy="14859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15</xdr:row>
      <xdr:rowOff>133350</xdr:rowOff>
    </xdr:from>
    <xdr:to>
      <xdr:col>26</xdr:col>
      <xdr:colOff>676275</xdr:colOff>
      <xdr:row>21</xdr:row>
      <xdr:rowOff>133350</xdr:rowOff>
    </xdr:to>
    <xdr:sp macro="" textlink="">
      <xdr:nvSpPr>
        <xdr:cNvPr id="11316" name="Freeform 11">
          <a:extLst>
            <a:ext uri="{FF2B5EF4-FFF2-40B4-BE49-F238E27FC236}">
              <a16:creationId xmlns:a16="http://schemas.microsoft.com/office/drawing/2014/main" id="{00000000-0008-0000-0400-0000342C0000}"/>
            </a:ext>
          </a:extLst>
        </xdr:cNvPr>
        <xdr:cNvSpPr>
          <a:spLocks/>
        </xdr:cNvSpPr>
      </xdr:nvSpPr>
      <xdr:spPr bwMode="auto">
        <a:xfrm>
          <a:off x="17145000" y="4248150"/>
          <a:ext cx="1362075" cy="14859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9</xdr:row>
      <xdr:rowOff>133350</xdr:rowOff>
    </xdr:from>
    <xdr:to>
      <xdr:col>26</xdr:col>
      <xdr:colOff>676275</xdr:colOff>
      <xdr:row>15</xdr:row>
      <xdr:rowOff>133350</xdr:rowOff>
    </xdr:to>
    <xdr:sp macro="" textlink="">
      <xdr:nvSpPr>
        <xdr:cNvPr id="11317" name="Freeform 12">
          <a:extLst>
            <a:ext uri="{FF2B5EF4-FFF2-40B4-BE49-F238E27FC236}">
              <a16:creationId xmlns:a16="http://schemas.microsoft.com/office/drawing/2014/main" id="{00000000-0008-0000-0400-0000352C0000}"/>
            </a:ext>
          </a:extLst>
        </xdr:cNvPr>
        <xdr:cNvSpPr>
          <a:spLocks/>
        </xdr:cNvSpPr>
      </xdr:nvSpPr>
      <xdr:spPr bwMode="auto">
        <a:xfrm flipV="1">
          <a:off x="17145000" y="2762250"/>
          <a:ext cx="1362075" cy="14859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27</xdr:row>
      <xdr:rowOff>123825</xdr:rowOff>
    </xdr:from>
    <xdr:to>
      <xdr:col>28</xdr:col>
      <xdr:colOff>0</xdr:colOff>
      <xdr:row>39</xdr:row>
      <xdr:rowOff>133350</xdr:rowOff>
    </xdr:to>
    <xdr:sp macro="" textlink="">
      <xdr:nvSpPr>
        <xdr:cNvPr id="11318" name="Freeform 14">
          <a:extLst>
            <a:ext uri="{FF2B5EF4-FFF2-40B4-BE49-F238E27FC236}">
              <a16:creationId xmlns:a16="http://schemas.microsoft.com/office/drawing/2014/main" id="{00000000-0008-0000-0400-0000362C0000}"/>
            </a:ext>
          </a:extLst>
        </xdr:cNvPr>
        <xdr:cNvSpPr>
          <a:spLocks/>
        </xdr:cNvSpPr>
      </xdr:nvSpPr>
      <xdr:spPr bwMode="auto">
        <a:xfrm>
          <a:off x="18516600" y="7210425"/>
          <a:ext cx="685800" cy="2981325"/>
        </a:xfrm>
        <a:custGeom>
          <a:avLst/>
          <a:gdLst>
            <a:gd name="T0" fmla="*/ 0 w 72"/>
            <a:gd name="T1" fmla="*/ 2147483647 h 313"/>
            <a:gd name="T2" fmla="*/ 0 w 72"/>
            <a:gd name="T3" fmla="*/ 0 h 313"/>
            <a:gd name="T4" fmla="*/ 2147483647 w 72"/>
            <a:gd name="T5" fmla="*/ 0 h 313"/>
            <a:gd name="T6" fmla="*/ 0 60000 65536"/>
            <a:gd name="T7" fmla="*/ 0 60000 65536"/>
            <a:gd name="T8" fmla="*/ 0 60000 65536"/>
            <a:gd name="T9" fmla="*/ 0 w 72"/>
            <a:gd name="T10" fmla="*/ 0 h 313"/>
            <a:gd name="T11" fmla="*/ 72 w 72"/>
            <a:gd name="T12" fmla="*/ 313 h 3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2" h="313">
              <a:moveTo>
                <a:pt x="0" y="313"/>
              </a:moveTo>
              <a:lnTo>
                <a:pt x="0" y="0"/>
              </a:lnTo>
              <a:lnTo>
                <a:pt x="7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15</xdr:row>
      <xdr:rowOff>133350</xdr:rowOff>
    </xdr:from>
    <xdr:to>
      <xdr:col>28</xdr:col>
      <xdr:colOff>0</xdr:colOff>
      <xdr:row>27</xdr:row>
      <xdr:rowOff>123825</xdr:rowOff>
    </xdr:to>
    <xdr:sp macro="" textlink="">
      <xdr:nvSpPr>
        <xdr:cNvPr id="11319" name="Freeform 15">
          <a:extLst>
            <a:ext uri="{FF2B5EF4-FFF2-40B4-BE49-F238E27FC236}">
              <a16:creationId xmlns:a16="http://schemas.microsoft.com/office/drawing/2014/main" id="{00000000-0008-0000-0400-0000372C0000}"/>
            </a:ext>
          </a:extLst>
        </xdr:cNvPr>
        <xdr:cNvSpPr>
          <a:spLocks/>
        </xdr:cNvSpPr>
      </xdr:nvSpPr>
      <xdr:spPr bwMode="auto">
        <a:xfrm flipV="1">
          <a:off x="18516600" y="4248150"/>
          <a:ext cx="685800" cy="2962275"/>
        </a:xfrm>
        <a:custGeom>
          <a:avLst/>
          <a:gdLst>
            <a:gd name="T0" fmla="*/ 0 w 72"/>
            <a:gd name="T1" fmla="*/ 2147483647 h 313"/>
            <a:gd name="T2" fmla="*/ 0 w 72"/>
            <a:gd name="T3" fmla="*/ 0 h 313"/>
            <a:gd name="T4" fmla="*/ 2147483647 w 72"/>
            <a:gd name="T5" fmla="*/ 0 h 313"/>
            <a:gd name="T6" fmla="*/ 0 60000 65536"/>
            <a:gd name="T7" fmla="*/ 0 60000 65536"/>
            <a:gd name="T8" fmla="*/ 0 60000 65536"/>
            <a:gd name="T9" fmla="*/ 0 w 72"/>
            <a:gd name="T10" fmla="*/ 0 h 313"/>
            <a:gd name="T11" fmla="*/ 72 w 72"/>
            <a:gd name="T12" fmla="*/ 313 h 3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2" h="313">
              <a:moveTo>
                <a:pt x="0" y="313"/>
              </a:moveTo>
              <a:lnTo>
                <a:pt x="0" y="0"/>
              </a:lnTo>
              <a:lnTo>
                <a:pt x="7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27</xdr:row>
      <xdr:rowOff>133350</xdr:rowOff>
    </xdr:from>
    <xdr:to>
      <xdr:col>26</xdr:col>
      <xdr:colOff>0</xdr:colOff>
      <xdr:row>36</xdr:row>
      <xdr:rowOff>133350</xdr:rowOff>
    </xdr:to>
    <xdr:sp macro="" textlink="">
      <xdr:nvSpPr>
        <xdr:cNvPr id="11320" name="Freeform 17">
          <a:extLst>
            <a:ext uri="{FF2B5EF4-FFF2-40B4-BE49-F238E27FC236}">
              <a16:creationId xmlns:a16="http://schemas.microsoft.com/office/drawing/2014/main" id="{00000000-0008-0000-0400-0000382C0000}"/>
            </a:ext>
          </a:extLst>
        </xdr:cNvPr>
        <xdr:cNvSpPr>
          <a:spLocks/>
        </xdr:cNvSpPr>
      </xdr:nvSpPr>
      <xdr:spPr bwMode="auto">
        <a:xfrm>
          <a:off x="17145000" y="7219950"/>
          <a:ext cx="685800" cy="2228850"/>
        </a:xfrm>
        <a:custGeom>
          <a:avLst/>
          <a:gdLst>
            <a:gd name="T0" fmla="*/ 0 w 72"/>
            <a:gd name="T1" fmla="*/ 2147483647 h 234"/>
            <a:gd name="T2" fmla="*/ 2147483647 w 72"/>
            <a:gd name="T3" fmla="*/ 2147483647 h 234"/>
            <a:gd name="T4" fmla="*/ 2147483647 w 72"/>
            <a:gd name="T5" fmla="*/ 0 h 234"/>
            <a:gd name="T6" fmla="*/ 2147483647 w 72"/>
            <a:gd name="T7" fmla="*/ 0 h 234"/>
            <a:gd name="T8" fmla="*/ 0 60000 65536"/>
            <a:gd name="T9" fmla="*/ 0 60000 65536"/>
            <a:gd name="T10" fmla="*/ 0 60000 65536"/>
            <a:gd name="T11" fmla="*/ 0 60000 65536"/>
            <a:gd name="T12" fmla="*/ 0 w 72"/>
            <a:gd name="T13" fmla="*/ 0 h 234"/>
            <a:gd name="T14" fmla="*/ 72 w 72"/>
            <a:gd name="T15" fmla="*/ 234 h 23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2" h="234">
              <a:moveTo>
                <a:pt x="0" y="234"/>
              </a:moveTo>
              <a:lnTo>
                <a:pt x="72" y="234"/>
              </a:lnTo>
              <a:lnTo>
                <a:pt x="72" y="0"/>
              </a:lnTo>
              <a:lnTo>
                <a:pt x="38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0</xdr:colOff>
      <xdr:row>18</xdr:row>
      <xdr:rowOff>123825</xdr:rowOff>
    </xdr:from>
    <xdr:to>
      <xdr:col>26</xdr:col>
      <xdr:colOff>0</xdr:colOff>
      <xdr:row>27</xdr:row>
      <xdr:rowOff>133350</xdr:rowOff>
    </xdr:to>
    <xdr:sp macro="" textlink="">
      <xdr:nvSpPr>
        <xdr:cNvPr id="11321" name="Freeform 19">
          <a:extLst>
            <a:ext uri="{FF2B5EF4-FFF2-40B4-BE49-F238E27FC236}">
              <a16:creationId xmlns:a16="http://schemas.microsoft.com/office/drawing/2014/main" id="{00000000-0008-0000-0400-0000392C0000}"/>
            </a:ext>
          </a:extLst>
        </xdr:cNvPr>
        <xdr:cNvSpPr>
          <a:spLocks/>
        </xdr:cNvSpPr>
      </xdr:nvSpPr>
      <xdr:spPr bwMode="auto">
        <a:xfrm>
          <a:off x="17145000" y="4981575"/>
          <a:ext cx="685800" cy="2238375"/>
        </a:xfrm>
        <a:custGeom>
          <a:avLst/>
          <a:gdLst>
            <a:gd name="T0" fmla="*/ 2147483647 w 72"/>
            <a:gd name="T1" fmla="*/ 2147483647 h 235"/>
            <a:gd name="T2" fmla="*/ 2147483647 w 72"/>
            <a:gd name="T3" fmla="*/ 2147483647 h 235"/>
            <a:gd name="T4" fmla="*/ 2147483647 w 72"/>
            <a:gd name="T5" fmla="*/ 0 h 235"/>
            <a:gd name="T6" fmla="*/ 0 w 72"/>
            <a:gd name="T7" fmla="*/ 0 h 235"/>
            <a:gd name="T8" fmla="*/ 0 60000 65536"/>
            <a:gd name="T9" fmla="*/ 0 60000 65536"/>
            <a:gd name="T10" fmla="*/ 0 60000 65536"/>
            <a:gd name="T11" fmla="*/ 0 60000 65536"/>
            <a:gd name="T12" fmla="*/ 0 w 72"/>
            <a:gd name="T13" fmla="*/ 0 h 235"/>
            <a:gd name="T14" fmla="*/ 72 w 72"/>
            <a:gd name="T15" fmla="*/ 235 h 23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2" h="235">
              <a:moveTo>
                <a:pt x="36" y="235"/>
              </a:moveTo>
              <a:lnTo>
                <a:pt x="72" y="235"/>
              </a:lnTo>
              <a:lnTo>
                <a:pt x="72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17</xdr:col>
      <xdr:colOff>9525</xdr:colOff>
      <xdr:row>39</xdr:row>
      <xdr:rowOff>133350</xdr:rowOff>
    </xdr:from>
    <xdr:to>
      <xdr:col>19</xdr:col>
      <xdr:colOff>0</xdr:colOff>
      <xdr:row>45</xdr:row>
      <xdr:rowOff>133350</xdr:rowOff>
    </xdr:to>
    <xdr:sp macro="" textlink="">
      <xdr:nvSpPr>
        <xdr:cNvPr id="11322" name="Freeform 20">
          <a:extLst>
            <a:ext uri="{FF2B5EF4-FFF2-40B4-BE49-F238E27FC236}">
              <a16:creationId xmlns:a16="http://schemas.microsoft.com/office/drawing/2014/main" id="{00000000-0008-0000-0400-00003A2C0000}"/>
            </a:ext>
          </a:extLst>
        </xdr:cNvPr>
        <xdr:cNvSpPr>
          <a:spLocks/>
        </xdr:cNvSpPr>
      </xdr:nvSpPr>
      <xdr:spPr bwMode="auto">
        <a:xfrm flipH="1">
          <a:off x="11668125" y="10191750"/>
          <a:ext cx="1362075" cy="14859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33</xdr:row>
      <xdr:rowOff>133350</xdr:rowOff>
    </xdr:from>
    <xdr:to>
      <xdr:col>19</xdr:col>
      <xdr:colOff>0</xdr:colOff>
      <xdr:row>39</xdr:row>
      <xdr:rowOff>133350</xdr:rowOff>
    </xdr:to>
    <xdr:sp macro="" textlink="">
      <xdr:nvSpPr>
        <xdr:cNvPr id="11323" name="Freeform 21">
          <a:extLst>
            <a:ext uri="{FF2B5EF4-FFF2-40B4-BE49-F238E27FC236}">
              <a16:creationId xmlns:a16="http://schemas.microsoft.com/office/drawing/2014/main" id="{00000000-0008-0000-0400-00003B2C0000}"/>
            </a:ext>
          </a:extLst>
        </xdr:cNvPr>
        <xdr:cNvSpPr>
          <a:spLocks/>
        </xdr:cNvSpPr>
      </xdr:nvSpPr>
      <xdr:spPr bwMode="auto">
        <a:xfrm flipH="1" flipV="1">
          <a:off x="11668125" y="8705850"/>
          <a:ext cx="1362075" cy="14859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15</xdr:row>
      <xdr:rowOff>133350</xdr:rowOff>
    </xdr:from>
    <xdr:to>
      <xdr:col>19</xdr:col>
      <xdr:colOff>0</xdr:colOff>
      <xdr:row>21</xdr:row>
      <xdr:rowOff>133350</xdr:rowOff>
    </xdr:to>
    <xdr:sp macro="" textlink="">
      <xdr:nvSpPr>
        <xdr:cNvPr id="11324" name="Freeform 22">
          <a:extLst>
            <a:ext uri="{FF2B5EF4-FFF2-40B4-BE49-F238E27FC236}">
              <a16:creationId xmlns:a16="http://schemas.microsoft.com/office/drawing/2014/main" id="{00000000-0008-0000-0400-00003C2C0000}"/>
            </a:ext>
          </a:extLst>
        </xdr:cNvPr>
        <xdr:cNvSpPr>
          <a:spLocks/>
        </xdr:cNvSpPr>
      </xdr:nvSpPr>
      <xdr:spPr bwMode="auto">
        <a:xfrm flipH="1">
          <a:off x="11668125" y="4248150"/>
          <a:ext cx="1362075" cy="14859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9</xdr:row>
      <xdr:rowOff>133350</xdr:rowOff>
    </xdr:from>
    <xdr:to>
      <xdr:col>19</xdr:col>
      <xdr:colOff>0</xdr:colOff>
      <xdr:row>15</xdr:row>
      <xdr:rowOff>133350</xdr:rowOff>
    </xdr:to>
    <xdr:sp macro="" textlink="">
      <xdr:nvSpPr>
        <xdr:cNvPr id="11325" name="Freeform 23">
          <a:extLst>
            <a:ext uri="{FF2B5EF4-FFF2-40B4-BE49-F238E27FC236}">
              <a16:creationId xmlns:a16="http://schemas.microsoft.com/office/drawing/2014/main" id="{00000000-0008-0000-0400-00003D2C0000}"/>
            </a:ext>
          </a:extLst>
        </xdr:cNvPr>
        <xdr:cNvSpPr>
          <a:spLocks/>
        </xdr:cNvSpPr>
      </xdr:nvSpPr>
      <xdr:spPr bwMode="auto">
        <a:xfrm flipH="1" flipV="1">
          <a:off x="11668125" y="2762250"/>
          <a:ext cx="1362075" cy="14859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27</xdr:row>
      <xdr:rowOff>123825</xdr:rowOff>
    </xdr:from>
    <xdr:to>
      <xdr:col>17</xdr:col>
      <xdr:colOff>0</xdr:colOff>
      <xdr:row>39</xdr:row>
      <xdr:rowOff>133350</xdr:rowOff>
    </xdr:to>
    <xdr:sp macro="" textlink="">
      <xdr:nvSpPr>
        <xdr:cNvPr id="11326" name="Freeform 24">
          <a:extLst>
            <a:ext uri="{FF2B5EF4-FFF2-40B4-BE49-F238E27FC236}">
              <a16:creationId xmlns:a16="http://schemas.microsoft.com/office/drawing/2014/main" id="{00000000-0008-0000-0400-00003E2C0000}"/>
            </a:ext>
          </a:extLst>
        </xdr:cNvPr>
        <xdr:cNvSpPr>
          <a:spLocks/>
        </xdr:cNvSpPr>
      </xdr:nvSpPr>
      <xdr:spPr bwMode="auto">
        <a:xfrm flipH="1">
          <a:off x="10972800" y="7210425"/>
          <a:ext cx="685800" cy="2981325"/>
        </a:xfrm>
        <a:custGeom>
          <a:avLst/>
          <a:gdLst>
            <a:gd name="T0" fmla="*/ 0 w 72"/>
            <a:gd name="T1" fmla="*/ 2147483647 h 313"/>
            <a:gd name="T2" fmla="*/ 0 w 72"/>
            <a:gd name="T3" fmla="*/ 0 h 313"/>
            <a:gd name="T4" fmla="*/ 2147483647 w 72"/>
            <a:gd name="T5" fmla="*/ 0 h 313"/>
            <a:gd name="T6" fmla="*/ 0 60000 65536"/>
            <a:gd name="T7" fmla="*/ 0 60000 65536"/>
            <a:gd name="T8" fmla="*/ 0 60000 65536"/>
            <a:gd name="T9" fmla="*/ 0 w 72"/>
            <a:gd name="T10" fmla="*/ 0 h 313"/>
            <a:gd name="T11" fmla="*/ 72 w 72"/>
            <a:gd name="T12" fmla="*/ 313 h 3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2" h="313">
              <a:moveTo>
                <a:pt x="0" y="313"/>
              </a:moveTo>
              <a:lnTo>
                <a:pt x="0" y="0"/>
              </a:lnTo>
              <a:lnTo>
                <a:pt x="7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15</xdr:row>
      <xdr:rowOff>133350</xdr:rowOff>
    </xdr:from>
    <xdr:to>
      <xdr:col>17</xdr:col>
      <xdr:colOff>0</xdr:colOff>
      <xdr:row>27</xdr:row>
      <xdr:rowOff>123825</xdr:rowOff>
    </xdr:to>
    <xdr:sp macro="" textlink="">
      <xdr:nvSpPr>
        <xdr:cNvPr id="11327" name="Freeform 25">
          <a:extLst>
            <a:ext uri="{FF2B5EF4-FFF2-40B4-BE49-F238E27FC236}">
              <a16:creationId xmlns:a16="http://schemas.microsoft.com/office/drawing/2014/main" id="{00000000-0008-0000-0400-00003F2C0000}"/>
            </a:ext>
          </a:extLst>
        </xdr:cNvPr>
        <xdr:cNvSpPr>
          <a:spLocks/>
        </xdr:cNvSpPr>
      </xdr:nvSpPr>
      <xdr:spPr bwMode="auto">
        <a:xfrm flipH="1" flipV="1">
          <a:off x="10972800" y="4248150"/>
          <a:ext cx="685800" cy="2962275"/>
        </a:xfrm>
        <a:custGeom>
          <a:avLst/>
          <a:gdLst>
            <a:gd name="T0" fmla="*/ 0 w 72"/>
            <a:gd name="T1" fmla="*/ 2147483647 h 313"/>
            <a:gd name="T2" fmla="*/ 0 w 72"/>
            <a:gd name="T3" fmla="*/ 0 h 313"/>
            <a:gd name="T4" fmla="*/ 2147483647 w 72"/>
            <a:gd name="T5" fmla="*/ 0 h 313"/>
            <a:gd name="T6" fmla="*/ 0 60000 65536"/>
            <a:gd name="T7" fmla="*/ 0 60000 65536"/>
            <a:gd name="T8" fmla="*/ 0 60000 65536"/>
            <a:gd name="T9" fmla="*/ 0 w 72"/>
            <a:gd name="T10" fmla="*/ 0 h 313"/>
            <a:gd name="T11" fmla="*/ 72 w 72"/>
            <a:gd name="T12" fmla="*/ 313 h 3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2" h="313">
              <a:moveTo>
                <a:pt x="0" y="313"/>
              </a:moveTo>
              <a:lnTo>
                <a:pt x="0" y="0"/>
              </a:lnTo>
              <a:lnTo>
                <a:pt x="7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133350</xdr:rowOff>
    </xdr:from>
    <xdr:to>
      <xdr:col>19</xdr:col>
      <xdr:colOff>0</xdr:colOff>
      <xdr:row>36</xdr:row>
      <xdr:rowOff>133350</xdr:rowOff>
    </xdr:to>
    <xdr:sp macro="" textlink="">
      <xdr:nvSpPr>
        <xdr:cNvPr id="11328" name="Freeform 26">
          <a:extLst>
            <a:ext uri="{FF2B5EF4-FFF2-40B4-BE49-F238E27FC236}">
              <a16:creationId xmlns:a16="http://schemas.microsoft.com/office/drawing/2014/main" id="{00000000-0008-0000-0400-0000402C0000}"/>
            </a:ext>
          </a:extLst>
        </xdr:cNvPr>
        <xdr:cNvSpPr>
          <a:spLocks/>
        </xdr:cNvSpPr>
      </xdr:nvSpPr>
      <xdr:spPr bwMode="auto">
        <a:xfrm flipH="1">
          <a:off x="12344400" y="7219950"/>
          <a:ext cx="685800" cy="2228850"/>
        </a:xfrm>
        <a:custGeom>
          <a:avLst/>
          <a:gdLst>
            <a:gd name="T0" fmla="*/ 0 w 72"/>
            <a:gd name="T1" fmla="*/ 2147483647 h 234"/>
            <a:gd name="T2" fmla="*/ 2147483647 w 72"/>
            <a:gd name="T3" fmla="*/ 2147483647 h 234"/>
            <a:gd name="T4" fmla="*/ 2147483647 w 72"/>
            <a:gd name="T5" fmla="*/ 0 h 234"/>
            <a:gd name="T6" fmla="*/ 2147483647 w 72"/>
            <a:gd name="T7" fmla="*/ 0 h 234"/>
            <a:gd name="T8" fmla="*/ 0 60000 65536"/>
            <a:gd name="T9" fmla="*/ 0 60000 65536"/>
            <a:gd name="T10" fmla="*/ 0 60000 65536"/>
            <a:gd name="T11" fmla="*/ 0 60000 65536"/>
            <a:gd name="T12" fmla="*/ 0 w 72"/>
            <a:gd name="T13" fmla="*/ 0 h 234"/>
            <a:gd name="T14" fmla="*/ 72 w 72"/>
            <a:gd name="T15" fmla="*/ 234 h 23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2" h="234">
              <a:moveTo>
                <a:pt x="0" y="234"/>
              </a:moveTo>
              <a:lnTo>
                <a:pt x="72" y="234"/>
              </a:lnTo>
              <a:lnTo>
                <a:pt x="72" y="0"/>
              </a:lnTo>
              <a:lnTo>
                <a:pt x="38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0</xdr:colOff>
      <xdr:row>18</xdr:row>
      <xdr:rowOff>123825</xdr:rowOff>
    </xdr:from>
    <xdr:to>
      <xdr:col>19</xdr:col>
      <xdr:colOff>0</xdr:colOff>
      <xdr:row>27</xdr:row>
      <xdr:rowOff>133350</xdr:rowOff>
    </xdr:to>
    <xdr:sp macro="" textlink="">
      <xdr:nvSpPr>
        <xdr:cNvPr id="11329" name="Freeform 27">
          <a:extLst>
            <a:ext uri="{FF2B5EF4-FFF2-40B4-BE49-F238E27FC236}">
              <a16:creationId xmlns:a16="http://schemas.microsoft.com/office/drawing/2014/main" id="{00000000-0008-0000-0400-0000412C0000}"/>
            </a:ext>
          </a:extLst>
        </xdr:cNvPr>
        <xdr:cNvSpPr>
          <a:spLocks/>
        </xdr:cNvSpPr>
      </xdr:nvSpPr>
      <xdr:spPr bwMode="auto">
        <a:xfrm flipH="1">
          <a:off x="12344400" y="4981575"/>
          <a:ext cx="685800" cy="2238375"/>
        </a:xfrm>
        <a:custGeom>
          <a:avLst/>
          <a:gdLst>
            <a:gd name="T0" fmla="*/ 2147483647 w 72"/>
            <a:gd name="T1" fmla="*/ 2147483647 h 235"/>
            <a:gd name="T2" fmla="*/ 2147483647 w 72"/>
            <a:gd name="T3" fmla="*/ 2147483647 h 235"/>
            <a:gd name="T4" fmla="*/ 2147483647 w 72"/>
            <a:gd name="T5" fmla="*/ 0 h 235"/>
            <a:gd name="T6" fmla="*/ 0 w 72"/>
            <a:gd name="T7" fmla="*/ 0 h 235"/>
            <a:gd name="T8" fmla="*/ 0 60000 65536"/>
            <a:gd name="T9" fmla="*/ 0 60000 65536"/>
            <a:gd name="T10" fmla="*/ 0 60000 65536"/>
            <a:gd name="T11" fmla="*/ 0 60000 65536"/>
            <a:gd name="T12" fmla="*/ 0 w 72"/>
            <a:gd name="T13" fmla="*/ 0 h 235"/>
            <a:gd name="T14" fmla="*/ 72 w 72"/>
            <a:gd name="T15" fmla="*/ 235 h 23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2" h="235">
              <a:moveTo>
                <a:pt x="36" y="235"/>
              </a:moveTo>
              <a:lnTo>
                <a:pt x="72" y="235"/>
              </a:lnTo>
              <a:lnTo>
                <a:pt x="72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0</xdr:colOff>
      <xdr:row>9</xdr:row>
      <xdr:rowOff>133350</xdr:rowOff>
    </xdr:from>
    <xdr:to>
      <xdr:col>20</xdr:col>
      <xdr:colOff>0</xdr:colOff>
      <xdr:row>9</xdr:row>
      <xdr:rowOff>133350</xdr:rowOff>
    </xdr:to>
    <xdr:sp macro="" textlink="">
      <xdr:nvSpPr>
        <xdr:cNvPr id="11330" name="Line 28">
          <a:extLst>
            <a:ext uri="{FF2B5EF4-FFF2-40B4-BE49-F238E27FC236}">
              <a16:creationId xmlns:a16="http://schemas.microsoft.com/office/drawing/2014/main" id="{00000000-0008-0000-0400-0000422C0000}"/>
            </a:ext>
          </a:extLst>
        </xdr:cNvPr>
        <xdr:cNvSpPr>
          <a:spLocks noChangeShapeType="1"/>
        </xdr:cNvSpPr>
      </xdr:nvSpPr>
      <xdr:spPr bwMode="auto">
        <a:xfrm>
          <a:off x="13030200" y="2762250"/>
          <a:ext cx="6858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21</xdr:row>
      <xdr:rowOff>133350</xdr:rowOff>
    </xdr:from>
    <xdr:to>
      <xdr:col>20</xdr:col>
      <xdr:colOff>0</xdr:colOff>
      <xdr:row>21</xdr:row>
      <xdr:rowOff>133350</xdr:rowOff>
    </xdr:to>
    <xdr:sp macro="" textlink="">
      <xdr:nvSpPr>
        <xdr:cNvPr id="11331" name="Line 29">
          <a:extLst>
            <a:ext uri="{FF2B5EF4-FFF2-40B4-BE49-F238E27FC236}">
              <a16:creationId xmlns:a16="http://schemas.microsoft.com/office/drawing/2014/main" id="{00000000-0008-0000-0400-0000432C0000}"/>
            </a:ext>
          </a:extLst>
        </xdr:cNvPr>
        <xdr:cNvSpPr>
          <a:spLocks noChangeShapeType="1"/>
        </xdr:cNvSpPr>
      </xdr:nvSpPr>
      <xdr:spPr bwMode="auto">
        <a:xfrm>
          <a:off x="13030200" y="573405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33</xdr:row>
      <xdr:rowOff>133350</xdr:rowOff>
    </xdr:from>
    <xdr:to>
      <xdr:col>20</xdr:col>
      <xdr:colOff>0</xdr:colOff>
      <xdr:row>33</xdr:row>
      <xdr:rowOff>133350</xdr:rowOff>
    </xdr:to>
    <xdr:sp macro="" textlink="">
      <xdr:nvSpPr>
        <xdr:cNvPr id="11332" name="Line 30">
          <a:extLst>
            <a:ext uri="{FF2B5EF4-FFF2-40B4-BE49-F238E27FC236}">
              <a16:creationId xmlns:a16="http://schemas.microsoft.com/office/drawing/2014/main" id="{00000000-0008-0000-0400-0000442C0000}"/>
            </a:ext>
          </a:extLst>
        </xdr:cNvPr>
        <xdr:cNvSpPr>
          <a:spLocks noChangeShapeType="1"/>
        </xdr:cNvSpPr>
      </xdr:nvSpPr>
      <xdr:spPr bwMode="auto">
        <a:xfrm>
          <a:off x="13030200" y="8705850"/>
          <a:ext cx="6858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45</xdr:row>
      <xdr:rowOff>133350</xdr:rowOff>
    </xdr:from>
    <xdr:to>
      <xdr:col>20</xdr:col>
      <xdr:colOff>0</xdr:colOff>
      <xdr:row>45</xdr:row>
      <xdr:rowOff>133350</xdr:rowOff>
    </xdr:to>
    <xdr:sp macro="" textlink="">
      <xdr:nvSpPr>
        <xdr:cNvPr id="11333" name="Line 31">
          <a:extLst>
            <a:ext uri="{FF2B5EF4-FFF2-40B4-BE49-F238E27FC236}">
              <a16:creationId xmlns:a16="http://schemas.microsoft.com/office/drawing/2014/main" id="{00000000-0008-0000-0400-0000452C0000}"/>
            </a:ext>
          </a:extLst>
        </xdr:cNvPr>
        <xdr:cNvSpPr>
          <a:spLocks noChangeShapeType="1"/>
        </xdr:cNvSpPr>
      </xdr:nvSpPr>
      <xdr:spPr bwMode="auto">
        <a:xfrm>
          <a:off x="13030200" y="1167765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13" name="Text Box 1">
          <a:extLst>
            <a:ext uri="{FF2B5EF4-FFF2-40B4-BE49-F238E27FC236}">
              <a16:creationId xmlns:a16="http://schemas.microsoft.com/office/drawing/2014/main" id="{00000000-0008-0000-0500-000001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14" name="Text Box 2">
          <a:extLst>
            <a:ext uri="{FF2B5EF4-FFF2-40B4-BE49-F238E27FC236}">
              <a16:creationId xmlns:a16="http://schemas.microsoft.com/office/drawing/2014/main" id="{00000000-0008-0000-0500-000002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500-000003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17" name="Text Box 5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18" name="Text Box 6">
          <a:extLst>
            <a:ext uri="{FF2B5EF4-FFF2-40B4-BE49-F238E27FC236}">
              <a16:creationId xmlns:a16="http://schemas.microsoft.com/office/drawing/2014/main" id="{00000000-0008-0000-0500-000006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19" name="Text Box 7">
          <a:extLst>
            <a:ext uri="{FF2B5EF4-FFF2-40B4-BE49-F238E27FC236}">
              <a16:creationId xmlns:a16="http://schemas.microsoft.com/office/drawing/2014/main" id="{00000000-0008-0000-0500-000007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20" name="Text Box 8">
          <a:extLst>
            <a:ext uri="{FF2B5EF4-FFF2-40B4-BE49-F238E27FC236}">
              <a16:creationId xmlns:a16="http://schemas.microsoft.com/office/drawing/2014/main" id="{00000000-0008-0000-0500-000008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3321" name="Text Box 9">
          <a:extLst>
            <a:ext uri="{FF2B5EF4-FFF2-40B4-BE49-F238E27FC236}">
              <a16:creationId xmlns:a16="http://schemas.microsoft.com/office/drawing/2014/main" id="{00000000-0008-0000-0500-000009340000}"/>
            </a:ext>
          </a:extLst>
        </xdr:cNvPr>
        <xdr:cNvSpPr txBox="1">
          <a:spLocks noChangeArrowheads="1"/>
        </xdr:cNvSpPr>
      </xdr:nvSpPr>
      <xdr:spPr bwMode="auto">
        <a:xfrm>
          <a:off x="828675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22" name="Text Box 10">
          <a:extLst>
            <a:ext uri="{FF2B5EF4-FFF2-40B4-BE49-F238E27FC236}">
              <a16:creationId xmlns:a16="http://schemas.microsoft.com/office/drawing/2014/main" id="{00000000-0008-0000-0500-00000A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23" name="Text Box 11">
          <a:extLst>
            <a:ext uri="{FF2B5EF4-FFF2-40B4-BE49-F238E27FC236}">
              <a16:creationId xmlns:a16="http://schemas.microsoft.com/office/drawing/2014/main" id="{00000000-0008-0000-0500-00000B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24" name="Text Box 12">
          <a:extLst>
            <a:ext uri="{FF2B5EF4-FFF2-40B4-BE49-F238E27FC236}">
              <a16:creationId xmlns:a16="http://schemas.microsoft.com/office/drawing/2014/main" id="{00000000-0008-0000-0500-00000C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25" name="Text Box 13">
          <a:extLst>
            <a:ext uri="{FF2B5EF4-FFF2-40B4-BE49-F238E27FC236}">
              <a16:creationId xmlns:a16="http://schemas.microsoft.com/office/drawing/2014/main" id="{00000000-0008-0000-0500-00000D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26" name="Text Box 14">
          <a:extLst>
            <a:ext uri="{FF2B5EF4-FFF2-40B4-BE49-F238E27FC236}">
              <a16:creationId xmlns:a16="http://schemas.microsoft.com/office/drawing/2014/main" id="{00000000-0008-0000-0500-00000E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27" name="Text Box 15">
          <a:extLst>
            <a:ext uri="{FF2B5EF4-FFF2-40B4-BE49-F238E27FC236}">
              <a16:creationId xmlns:a16="http://schemas.microsoft.com/office/drawing/2014/main" id="{00000000-0008-0000-0500-00000F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28" name="Text Box 16">
          <a:extLst>
            <a:ext uri="{FF2B5EF4-FFF2-40B4-BE49-F238E27FC236}">
              <a16:creationId xmlns:a16="http://schemas.microsoft.com/office/drawing/2014/main" id="{00000000-0008-0000-0500-000010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29" name="Text Box 17">
          <a:extLst>
            <a:ext uri="{FF2B5EF4-FFF2-40B4-BE49-F238E27FC236}">
              <a16:creationId xmlns:a16="http://schemas.microsoft.com/office/drawing/2014/main" id="{00000000-0008-0000-0500-000011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3330" name="Text Box 18">
          <a:extLst>
            <a:ext uri="{FF2B5EF4-FFF2-40B4-BE49-F238E27FC236}">
              <a16:creationId xmlns:a16="http://schemas.microsoft.com/office/drawing/2014/main" id="{00000000-0008-0000-0500-000012340000}"/>
            </a:ext>
          </a:extLst>
        </xdr:cNvPr>
        <xdr:cNvSpPr txBox="1">
          <a:spLocks noChangeArrowheads="1"/>
        </xdr:cNvSpPr>
      </xdr:nvSpPr>
      <xdr:spPr bwMode="auto">
        <a:xfrm>
          <a:off x="828675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31" name="Text Box 19">
          <a:extLst>
            <a:ext uri="{FF2B5EF4-FFF2-40B4-BE49-F238E27FC236}">
              <a16:creationId xmlns:a16="http://schemas.microsoft.com/office/drawing/2014/main" id="{00000000-0008-0000-0500-000013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32" name="Text Box 20">
          <a:extLst>
            <a:ext uri="{FF2B5EF4-FFF2-40B4-BE49-F238E27FC236}">
              <a16:creationId xmlns:a16="http://schemas.microsoft.com/office/drawing/2014/main" id="{00000000-0008-0000-0500-000014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33" name="Text Box 21">
          <a:extLst>
            <a:ext uri="{FF2B5EF4-FFF2-40B4-BE49-F238E27FC236}">
              <a16:creationId xmlns:a16="http://schemas.microsoft.com/office/drawing/2014/main" id="{00000000-0008-0000-0500-000015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34" name="Text Box 22">
          <a:extLst>
            <a:ext uri="{FF2B5EF4-FFF2-40B4-BE49-F238E27FC236}">
              <a16:creationId xmlns:a16="http://schemas.microsoft.com/office/drawing/2014/main" id="{00000000-0008-0000-0500-000016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35" name="Text Box 23">
          <a:extLst>
            <a:ext uri="{FF2B5EF4-FFF2-40B4-BE49-F238E27FC236}">
              <a16:creationId xmlns:a16="http://schemas.microsoft.com/office/drawing/2014/main" id="{00000000-0008-0000-0500-000017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36" name="Text Box 24">
          <a:extLst>
            <a:ext uri="{FF2B5EF4-FFF2-40B4-BE49-F238E27FC236}">
              <a16:creationId xmlns:a16="http://schemas.microsoft.com/office/drawing/2014/main" id="{00000000-0008-0000-0500-000018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37" name="Text Box 25">
          <a:extLst>
            <a:ext uri="{FF2B5EF4-FFF2-40B4-BE49-F238E27FC236}">
              <a16:creationId xmlns:a16="http://schemas.microsoft.com/office/drawing/2014/main" id="{00000000-0008-0000-0500-000019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38" name="Text Box 26">
          <a:extLst>
            <a:ext uri="{FF2B5EF4-FFF2-40B4-BE49-F238E27FC236}">
              <a16:creationId xmlns:a16="http://schemas.microsoft.com/office/drawing/2014/main" id="{00000000-0008-0000-0500-00001A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39" name="Text Box 27">
          <a:extLst>
            <a:ext uri="{FF2B5EF4-FFF2-40B4-BE49-F238E27FC236}">
              <a16:creationId xmlns:a16="http://schemas.microsoft.com/office/drawing/2014/main" id="{00000000-0008-0000-0500-00001B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40" name="Text Box 28">
          <a:extLst>
            <a:ext uri="{FF2B5EF4-FFF2-40B4-BE49-F238E27FC236}">
              <a16:creationId xmlns:a16="http://schemas.microsoft.com/office/drawing/2014/main" id="{00000000-0008-0000-0500-00001C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41" name="Text Box 29">
          <a:extLst>
            <a:ext uri="{FF2B5EF4-FFF2-40B4-BE49-F238E27FC236}">
              <a16:creationId xmlns:a16="http://schemas.microsoft.com/office/drawing/2014/main" id="{00000000-0008-0000-0500-00001D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42" name="Text Box 30">
          <a:extLst>
            <a:ext uri="{FF2B5EF4-FFF2-40B4-BE49-F238E27FC236}">
              <a16:creationId xmlns:a16="http://schemas.microsoft.com/office/drawing/2014/main" id="{00000000-0008-0000-0500-00001E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43" name="Text Box 31">
          <a:extLst>
            <a:ext uri="{FF2B5EF4-FFF2-40B4-BE49-F238E27FC236}">
              <a16:creationId xmlns:a16="http://schemas.microsoft.com/office/drawing/2014/main" id="{00000000-0008-0000-0500-00001F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44" name="Text Box 32">
          <a:extLst>
            <a:ext uri="{FF2B5EF4-FFF2-40B4-BE49-F238E27FC236}">
              <a16:creationId xmlns:a16="http://schemas.microsoft.com/office/drawing/2014/main" id="{00000000-0008-0000-0500-000020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45" name="Text Box 33">
          <a:extLst>
            <a:ext uri="{FF2B5EF4-FFF2-40B4-BE49-F238E27FC236}">
              <a16:creationId xmlns:a16="http://schemas.microsoft.com/office/drawing/2014/main" id="{00000000-0008-0000-0500-000021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3346" name="Text Box 34">
          <a:extLst>
            <a:ext uri="{FF2B5EF4-FFF2-40B4-BE49-F238E27FC236}">
              <a16:creationId xmlns:a16="http://schemas.microsoft.com/office/drawing/2014/main" id="{00000000-0008-0000-0500-000022340000}"/>
            </a:ext>
          </a:extLst>
        </xdr:cNvPr>
        <xdr:cNvSpPr txBox="1">
          <a:spLocks noChangeArrowheads="1"/>
        </xdr:cNvSpPr>
      </xdr:nvSpPr>
      <xdr:spPr bwMode="auto">
        <a:xfrm>
          <a:off x="828675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47" name="Text Box 35">
          <a:extLst>
            <a:ext uri="{FF2B5EF4-FFF2-40B4-BE49-F238E27FC236}">
              <a16:creationId xmlns:a16="http://schemas.microsoft.com/office/drawing/2014/main" id="{00000000-0008-0000-0500-000023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48" name="Text Box 36">
          <a:extLst>
            <a:ext uri="{FF2B5EF4-FFF2-40B4-BE49-F238E27FC236}">
              <a16:creationId xmlns:a16="http://schemas.microsoft.com/office/drawing/2014/main" id="{00000000-0008-0000-0500-000024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49" name="Text Box 37">
          <a:extLst>
            <a:ext uri="{FF2B5EF4-FFF2-40B4-BE49-F238E27FC236}">
              <a16:creationId xmlns:a16="http://schemas.microsoft.com/office/drawing/2014/main" id="{00000000-0008-0000-0500-000025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50" name="Text Box 38">
          <a:extLst>
            <a:ext uri="{FF2B5EF4-FFF2-40B4-BE49-F238E27FC236}">
              <a16:creationId xmlns:a16="http://schemas.microsoft.com/office/drawing/2014/main" id="{00000000-0008-0000-0500-000026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57" name="Text Box 45">
          <a:extLst>
            <a:ext uri="{FF2B5EF4-FFF2-40B4-BE49-F238E27FC236}">
              <a16:creationId xmlns:a16="http://schemas.microsoft.com/office/drawing/2014/main" id="{00000000-0008-0000-0500-00002D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58" name="Text Box 46">
          <a:extLst>
            <a:ext uri="{FF2B5EF4-FFF2-40B4-BE49-F238E27FC236}">
              <a16:creationId xmlns:a16="http://schemas.microsoft.com/office/drawing/2014/main" id="{00000000-0008-0000-0500-00002E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59" name="Text Box 47">
          <a:extLst>
            <a:ext uri="{FF2B5EF4-FFF2-40B4-BE49-F238E27FC236}">
              <a16:creationId xmlns:a16="http://schemas.microsoft.com/office/drawing/2014/main" id="{00000000-0008-0000-0500-00002F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60" name="Text Box 48">
          <a:extLst>
            <a:ext uri="{FF2B5EF4-FFF2-40B4-BE49-F238E27FC236}">
              <a16:creationId xmlns:a16="http://schemas.microsoft.com/office/drawing/2014/main" id="{00000000-0008-0000-0500-000030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61" name="Text Box 49">
          <a:extLst>
            <a:ext uri="{FF2B5EF4-FFF2-40B4-BE49-F238E27FC236}">
              <a16:creationId xmlns:a16="http://schemas.microsoft.com/office/drawing/2014/main" id="{00000000-0008-0000-0500-000031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62" name="Text Box 50">
          <a:extLst>
            <a:ext uri="{FF2B5EF4-FFF2-40B4-BE49-F238E27FC236}">
              <a16:creationId xmlns:a16="http://schemas.microsoft.com/office/drawing/2014/main" id="{00000000-0008-0000-0500-000032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63" name="Text Box 51">
          <a:extLst>
            <a:ext uri="{FF2B5EF4-FFF2-40B4-BE49-F238E27FC236}">
              <a16:creationId xmlns:a16="http://schemas.microsoft.com/office/drawing/2014/main" id="{00000000-0008-0000-0500-000033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64" name="Text Box 52">
          <a:extLst>
            <a:ext uri="{FF2B5EF4-FFF2-40B4-BE49-F238E27FC236}">
              <a16:creationId xmlns:a16="http://schemas.microsoft.com/office/drawing/2014/main" id="{00000000-0008-0000-0500-000034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65" name="Text Box 53">
          <a:extLst>
            <a:ext uri="{FF2B5EF4-FFF2-40B4-BE49-F238E27FC236}">
              <a16:creationId xmlns:a16="http://schemas.microsoft.com/office/drawing/2014/main" id="{00000000-0008-0000-0500-000035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66" name="Text Box 54">
          <a:extLst>
            <a:ext uri="{FF2B5EF4-FFF2-40B4-BE49-F238E27FC236}">
              <a16:creationId xmlns:a16="http://schemas.microsoft.com/office/drawing/2014/main" id="{00000000-0008-0000-0500-000036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67" name="Text Box 55">
          <a:extLst>
            <a:ext uri="{FF2B5EF4-FFF2-40B4-BE49-F238E27FC236}">
              <a16:creationId xmlns:a16="http://schemas.microsoft.com/office/drawing/2014/main" id="{00000000-0008-0000-0500-000037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68" name="Text Box 56">
          <a:extLst>
            <a:ext uri="{FF2B5EF4-FFF2-40B4-BE49-F238E27FC236}">
              <a16:creationId xmlns:a16="http://schemas.microsoft.com/office/drawing/2014/main" id="{00000000-0008-0000-0500-000038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69" name="Text Box 57">
          <a:extLst>
            <a:ext uri="{FF2B5EF4-FFF2-40B4-BE49-F238E27FC236}">
              <a16:creationId xmlns:a16="http://schemas.microsoft.com/office/drawing/2014/main" id="{00000000-0008-0000-0500-000039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70" name="Text Box 58">
          <a:extLst>
            <a:ext uri="{FF2B5EF4-FFF2-40B4-BE49-F238E27FC236}">
              <a16:creationId xmlns:a16="http://schemas.microsoft.com/office/drawing/2014/main" id="{00000000-0008-0000-0500-00003A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71" name="Text Box 59">
          <a:extLst>
            <a:ext uri="{FF2B5EF4-FFF2-40B4-BE49-F238E27FC236}">
              <a16:creationId xmlns:a16="http://schemas.microsoft.com/office/drawing/2014/main" id="{00000000-0008-0000-0500-00003B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372" name="Text Box 60">
          <a:extLst>
            <a:ext uri="{FF2B5EF4-FFF2-40B4-BE49-F238E27FC236}">
              <a16:creationId xmlns:a16="http://schemas.microsoft.com/office/drawing/2014/main" id="{00000000-0008-0000-0500-00003C340000}"/>
            </a:ext>
          </a:extLst>
        </xdr:cNvPr>
        <xdr:cNvSpPr txBox="1">
          <a:spLocks noChangeArrowheads="1"/>
        </xdr:cNvSpPr>
      </xdr:nvSpPr>
      <xdr:spPr bwMode="auto">
        <a:xfrm>
          <a:off x="110109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21</xdr:row>
      <xdr:rowOff>161925</xdr:rowOff>
    </xdr:from>
    <xdr:to>
      <xdr:col>6</xdr:col>
      <xdr:colOff>9525</xdr:colOff>
      <xdr:row>30</xdr:row>
      <xdr:rowOff>47625</xdr:rowOff>
    </xdr:to>
    <xdr:sp macro="" textlink="">
      <xdr:nvSpPr>
        <xdr:cNvPr id="15361" name="Freeform 1">
          <a:extLst>
            <a:ext uri="{FF2B5EF4-FFF2-40B4-BE49-F238E27FC236}">
              <a16:creationId xmlns:a16="http://schemas.microsoft.com/office/drawing/2014/main" id="{00000000-0008-0000-0600-0000013C0000}"/>
            </a:ext>
          </a:extLst>
        </xdr:cNvPr>
        <xdr:cNvSpPr>
          <a:spLocks/>
        </xdr:cNvSpPr>
      </xdr:nvSpPr>
      <xdr:spPr bwMode="auto">
        <a:xfrm>
          <a:off x="257175" y="3771900"/>
          <a:ext cx="1409700" cy="1428750"/>
        </a:xfrm>
        <a:custGeom>
          <a:avLst/>
          <a:gdLst/>
          <a:ahLst/>
          <a:cxnLst>
            <a:cxn ang="0">
              <a:pos x="3" y="0"/>
            </a:cxn>
            <a:cxn ang="0">
              <a:pos x="9" y="85"/>
            </a:cxn>
            <a:cxn ang="0">
              <a:pos x="55" y="140"/>
            </a:cxn>
            <a:cxn ang="0">
              <a:pos x="148" y="144"/>
            </a:cxn>
          </a:cxnLst>
          <a:rect l="0" t="0" r="r" b="b"/>
          <a:pathLst>
            <a:path w="148" h="150">
              <a:moveTo>
                <a:pt x="3" y="0"/>
              </a:moveTo>
              <a:cubicBezTo>
                <a:pt x="1" y="31"/>
                <a:pt x="0" y="62"/>
                <a:pt x="9" y="85"/>
              </a:cubicBezTo>
              <a:cubicBezTo>
                <a:pt x="18" y="108"/>
                <a:pt x="32" y="130"/>
                <a:pt x="55" y="140"/>
              </a:cubicBezTo>
              <a:cubicBezTo>
                <a:pt x="78" y="150"/>
                <a:pt x="137" y="147"/>
                <a:pt x="148" y="144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23</xdr:row>
      <xdr:rowOff>28575</xdr:rowOff>
    </xdr:from>
    <xdr:to>
      <xdr:col>7</xdr:col>
      <xdr:colOff>209550</xdr:colOff>
      <xdr:row>24</xdr:row>
      <xdr:rowOff>9525</xdr:rowOff>
    </xdr:to>
    <xdr:sp macro="" textlink="">
      <xdr:nvSpPr>
        <xdr:cNvPr id="15362" name="AutoShape 2">
          <a:extLst>
            <a:ext uri="{FF2B5EF4-FFF2-40B4-BE49-F238E27FC236}">
              <a16:creationId xmlns:a16="http://schemas.microsoft.com/office/drawing/2014/main" id="{00000000-0008-0000-0600-0000023C0000}"/>
            </a:ext>
          </a:extLst>
        </xdr:cNvPr>
        <xdr:cNvSpPr>
          <a:spLocks noChangeArrowheads="1"/>
        </xdr:cNvSpPr>
      </xdr:nvSpPr>
      <xdr:spPr bwMode="auto">
        <a:xfrm>
          <a:off x="2000250" y="3981450"/>
          <a:ext cx="142875" cy="152400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23</xdr:row>
      <xdr:rowOff>28575</xdr:rowOff>
    </xdr:from>
    <xdr:to>
      <xdr:col>8</xdr:col>
      <xdr:colOff>190500</xdr:colOff>
      <xdr:row>24</xdr:row>
      <xdr:rowOff>9525</xdr:rowOff>
    </xdr:to>
    <xdr:sp macro="" textlink="">
      <xdr:nvSpPr>
        <xdr:cNvPr id="15363" name="AutoShape 3">
          <a:extLst>
            <a:ext uri="{FF2B5EF4-FFF2-40B4-BE49-F238E27FC236}">
              <a16:creationId xmlns:a16="http://schemas.microsoft.com/office/drawing/2014/main" id="{00000000-0008-0000-0600-0000033C0000}"/>
            </a:ext>
          </a:extLst>
        </xdr:cNvPr>
        <xdr:cNvSpPr>
          <a:spLocks noChangeArrowheads="1"/>
        </xdr:cNvSpPr>
      </xdr:nvSpPr>
      <xdr:spPr bwMode="auto">
        <a:xfrm>
          <a:off x="2257425" y="3981450"/>
          <a:ext cx="142875" cy="152400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38100</xdr:colOff>
      <xdr:row>23</xdr:row>
      <xdr:rowOff>19050</xdr:rowOff>
    </xdr:from>
    <xdr:to>
      <xdr:col>9</xdr:col>
      <xdr:colOff>180975</xdr:colOff>
      <xdr:row>24</xdr:row>
      <xdr:rowOff>0</xdr:rowOff>
    </xdr:to>
    <xdr:sp macro="" textlink="">
      <xdr:nvSpPr>
        <xdr:cNvPr id="15364" name="AutoShape 4">
          <a:extLst>
            <a:ext uri="{FF2B5EF4-FFF2-40B4-BE49-F238E27FC236}">
              <a16:creationId xmlns:a16="http://schemas.microsoft.com/office/drawing/2014/main" id="{00000000-0008-0000-0600-0000043C0000}"/>
            </a:ext>
          </a:extLst>
        </xdr:cNvPr>
        <xdr:cNvSpPr>
          <a:spLocks noChangeArrowheads="1"/>
        </xdr:cNvSpPr>
      </xdr:nvSpPr>
      <xdr:spPr bwMode="auto">
        <a:xfrm>
          <a:off x="2524125" y="3971925"/>
          <a:ext cx="142875" cy="152400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</xdr:colOff>
      <xdr:row>23</xdr:row>
      <xdr:rowOff>19050</xdr:rowOff>
    </xdr:from>
    <xdr:to>
      <xdr:col>10</xdr:col>
      <xdr:colOff>180975</xdr:colOff>
      <xdr:row>24</xdr:row>
      <xdr:rowOff>0</xdr:rowOff>
    </xdr:to>
    <xdr:sp macro="" textlink="">
      <xdr:nvSpPr>
        <xdr:cNvPr id="15365" name="AutoShape 5">
          <a:extLst>
            <a:ext uri="{FF2B5EF4-FFF2-40B4-BE49-F238E27FC236}">
              <a16:creationId xmlns:a16="http://schemas.microsoft.com/office/drawing/2014/main" id="{00000000-0008-0000-0600-0000053C0000}"/>
            </a:ext>
          </a:extLst>
        </xdr:cNvPr>
        <xdr:cNvSpPr>
          <a:spLocks noChangeArrowheads="1"/>
        </xdr:cNvSpPr>
      </xdr:nvSpPr>
      <xdr:spPr bwMode="auto">
        <a:xfrm>
          <a:off x="2800350" y="3971925"/>
          <a:ext cx="142875" cy="152400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</xdr:colOff>
      <xdr:row>23</xdr:row>
      <xdr:rowOff>28575</xdr:rowOff>
    </xdr:from>
    <xdr:to>
      <xdr:col>6</xdr:col>
      <xdr:colOff>257175</xdr:colOff>
      <xdr:row>24</xdr:row>
      <xdr:rowOff>9525</xdr:rowOff>
    </xdr:to>
    <xdr:sp macro="" textlink="">
      <xdr:nvSpPr>
        <xdr:cNvPr id="15366" name="AutoShape 6">
          <a:extLst>
            <a:ext uri="{FF2B5EF4-FFF2-40B4-BE49-F238E27FC236}">
              <a16:creationId xmlns:a16="http://schemas.microsoft.com/office/drawing/2014/main" id="{00000000-0008-0000-0600-0000063C0000}"/>
            </a:ext>
          </a:extLst>
        </xdr:cNvPr>
        <xdr:cNvSpPr>
          <a:spLocks noChangeArrowheads="1"/>
        </xdr:cNvSpPr>
      </xdr:nvSpPr>
      <xdr:spPr bwMode="auto">
        <a:xfrm>
          <a:off x="1771650" y="3981450"/>
          <a:ext cx="142875" cy="152400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266700</xdr:colOff>
      <xdr:row>31</xdr:row>
      <xdr:rowOff>47625</xdr:rowOff>
    </xdr:from>
    <xdr:to>
      <xdr:col>12</xdr:col>
      <xdr:colOff>95250</xdr:colOff>
      <xdr:row>31</xdr:row>
      <xdr:rowOff>161925</xdr:rowOff>
    </xdr:to>
    <xdr:sp macro="" textlink="">
      <xdr:nvSpPr>
        <xdr:cNvPr id="15367" name="AutoShape 7">
          <a:extLst>
            <a:ext uri="{FF2B5EF4-FFF2-40B4-BE49-F238E27FC236}">
              <a16:creationId xmlns:a16="http://schemas.microsoft.com/office/drawing/2014/main" id="{00000000-0008-0000-0600-0000073C0000}"/>
            </a:ext>
          </a:extLst>
        </xdr:cNvPr>
        <xdr:cNvSpPr>
          <a:spLocks noChangeArrowheads="1"/>
        </xdr:cNvSpPr>
      </xdr:nvSpPr>
      <xdr:spPr bwMode="auto">
        <a:xfrm>
          <a:off x="3305175" y="5372100"/>
          <a:ext cx="104775" cy="114300"/>
        </a:xfrm>
        <a:custGeom>
          <a:avLst/>
          <a:gdLst>
            <a:gd name="G0" fmla="+- 5400 0 0"/>
            <a:gd name="G1" fmla="+- 21600 0 5400"/>
            <a:gd name="G2" fmla="+- 21600 0 5400"/>
            <a:gd name="G3" fmla="*/ G0 2929 10000"/>
            <a:gd name="G4" fmla="+- 21600 0 G3"/>
            <a:gd name="G5" fmla="+- 21600 0 G3"/>
            <a:gd name="T0" fmla="*/ 10800 w 21600"/>
            <a:gd name="T1" fmla="*/ 0 h 21600"/>
            <a:gd name="T2" fmla="*/ 3163 w 21600"/>
            <a:gd name="T3" fmla="*/ 3163 h 21600"/>
            <a:gd name="T4" fmla="*/ 0 w 21600"/>
            <a:gd name="T5" fmla="*/ 10800 h 21600"/>
            <a:gd name="T6" fmla="*/ 3163 w 21600"/>
            <a:gd name="T7" fmla="*/ 18437 h 21600"/>
            <a:gd name="T8" fmla="*/ 10800 w 21600"/>
            <a:gd name="T9" fmla="*/ 21600 h 21600"/>
            <a:gd name="T10" fmla="*/ 18437 w 21600"/>
            <a:gd name="T11" fmla="*/ 18437 h 21600"/>
            <a:gd name="T12" fmla="*/ 21600 w 21600"/>
            <a:gd name="T13" fmla="*/ 10800 h 21600"/>
            <a:gd name="T14" fmla="*/ 18437 w 21600"/>
            <a:gd name="T15" fmla="*/ 3163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32</xdr:row>
      <xdr:rowOff>19050</xdr:rowOff>
    </xdr:from>
    <xdr:to>
      <xdr:col>12</xdr:col>
      <xdr:colOff>95250</xdr:colOff>
      <xdr:row>32</xdr:row>
      <xdr:rowOff>133350</xdr:rowOff>
    </xdr:to>
    <xdr:sp macro="" textlink="">
      <xdr:nvSpPr>
        <xdr:cNvPr id="15368" name="AutoShape 8">
          <a:extLst>
            <a:ext uri="{FF2B5EF4-FFF2-40B4-BE49-F238E27FC236}">
              <a16:creationId xmlns:a16="http://schemas.microsoft.com/office/drawing/2014/main" id="{00000000-0008-0000-0600-0000083C0000}"/>
            </a:ext>
          </a:extLst>
        </xdr:cNvPr>
        <xdr:cNvSpPr>
          <a:spLocks noChangeArrowheads="1"/>
        </xdr:cNvSpPr>
      </xdr:nvSpPr>
      <xdr:spPr bwMode="auto">
        <a:xfrm>
          <a:off x="3305175" y="5514975"/>
          <a:ext cx="104775" cy="114300"/>
        </a:xfrm>
        <a:custGeom>
          <a:avLst/>
          <a:gdLst>
            <a:gd name="G0" fmla="+- 5400 0 0"/>
            <a:gd name="G1" fmla="+- 21600 0 5400"/>
            <a:gd name="G2" fmla="+- 21600 0 5400"/>
            <a:gd name="G3" fmla="*/ G0 2929 10000"/>
            <a:gd name="G4" fmla="+- 21600 0 G3"/>
            <a:gd name="G5" fmla="+- 21600 0 G3"/>
            <a:gd name="T0" fmla="*/ 10800 w 21600"/>
            <a:gd name="T1" fmla="*/ 0 h 21600"/>
            <a:gd name="T2" fmla="*/ 3163 w 21600"/>
            <a:gd name="T3" fmla="*/ 3163 h 21600"/>
            <a:gd name="T4" fmla="*/ 0 w 21600"/>
            <a:gd name="T5" fmla="*/ 10800 h 21600"/>
            <a:gd name="T6" fmla="*/ 3163 w 21600"/>
            <a:gd name="T7" fmla="*/ 18437 h 21600"/>
            <a:gd name="T8" fmla="*/ 10800 w 21600"/>
            <a:gd name="T9" fmla="*/ 21600 h 21600"/>
            <a:gd name="T10" fmla="*/ 18437 w 21600"/>
            <a:gd name="T11" fmla="*/ 18437 h 21600"/>
            <a:gd name="T12" fmla="*/ 21600 w 21600"/>
            <a:gd name="T13" fmla="*/ 10800 h 21600"/>
            <a:gd name="T14" fmla="*/ 18437 w 21600"/>
            <a:gd name="T15" fmla="*/ 3163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33</xdr:row>
      <xdr:rowOff>0</xdr:rowOff>
    </xdr:from>
    <xdr:to>
      <xdr:col>12</xdr:col>
      <xdr:colOff>95250</xdr:colOff>
      <xdr:row>33</xdr:row>
      <xdr:rowOff>114300</xdr:rowOff>
    </xdr:to>
    <xdr:sp macro="" textlink="">
      <xdr:nvSpPr>
        <xdr:cNvPr id="15369" name="AutoShape 9">
          <a:extLst>
            <a:ext uri="{FF2B5EF4-FFF2-40B4-BE49-F238E27FC236}">
              <a16:creationId xmlns:a16="http://schemas.microsoft.com/office/drawing/2014/main" id="{00000000-0008-0000-0600-0000093C0000}"/>
            </a:ext>
          </a:extLst>
        </xdr:cNvPr>
        <xdr:cNvSpPr>
          <a:spLocks noChangeArrowheads="1"/>
        </xdr:cNvSpPr>
      </xdr:nvSpPr>
      <xdr:spPr bwMode="auto">
        <a:xfrm>
          <a:off x="3305175" y="5667375"/>
          <a:ext cx="104775" cy="114300"/>
        </a:xfrm>
        <a:custGeom>
          <a:avLst/>
          <a:gdLst>
            <a:gd name="G0" fmla="+- 5400 0 0"/>
            <a:gd name="G1" fmla="+- 21600 0 5400"/>
            <a:gd name="G2" fmla="+- 21600 0 5400"/>
            <a:gd name="G3" fmla="*/ G0 2929 10000"/>
            <a:gd name="G4" fmla="+- 21600 0 G3"/>
            <a:gd name="G5" fmla="+- 21600 0 G3"/>
            <a:gd name="T0" fmla="*/ 10800 w 21600"/>
            <a:gd name="T1" fmla="*/ 0 h 21600"/>
            <a:gd name="T2" fmla="*/ 3163 w 21600"/>
            <a:gd name="T3" fmla="*/ 3163 h 21600"/>
            <a:gd name="T4" fmla="*/ 0 w 21600"/>
            <a:gd name="T5" fmla="*/ 10800 h 21600"/>
            <a:gd name="T6" fmla="*/ 3163 w 21600"/>
            <a:gd name="T7" fmla="*/ 18437 h 21600"/>
            <a:gd name="T8" fmla="*/ 10800 w 21600"/>
            <a:gd name="T9" fmla="*/ 21600 h 21600"/>
            <a:gd name="T10" fmla="*/ 18437 w 21600"/>
            <a:gd name="T11" fmla="*/ 18437 h 21600"/>
            <a:gd name="T12" fmla="*/ 21600 w 21600"/>
            <a:gd name="T13" fmla="*/ 10800 h 21600"/>
            <a:gd name="T14" fmla="*/ 18437 w 21600"/>
            <a:gd name="T15" fmla="*/ 3163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161925</xdr:colOff>
      <xdr:row>31</xdr:row>
      <xdr:rowOff>47625</xdr:rowOff>
    </xdr:from>
    <xdr:to>
      <xdr:col>22</xdr:col>
      <xdr:colOff>266700</xdr:colOff>
      <xdr:row>31</xdr:row>
      <xdr:rowOff>161925</xdr:rowOff>
    </xdr:to>
    <xdr:sp macro="" textlink="">
      <xdr:nvSpPr>
        <xdr:cNvPr id="15370" name="AutoShape 10">
          <a:extLst>
            <a:ext uri="{FF2B5EF4-FFF2-40B4-BE49-F238E27FC236}">
              <a16:creationId xmlns:a16="http://schemas.microsoft.com/office/drawing/2014/main" id="{00000000-0008-0000-0600-00000A3C0000}"/>
            </a:ext>
          </a:extLst>
        </xdr:cNvPr>
        <xdr:cNvSpPr>
          <a:spLocks noChangeArrowheads="1"/>
        </xdr:cNvSpPr>
      </xdr:nvSpPr>
      <xdr:spPr bwMode="auto">
        <a:xfrm>
          <a:off x="6238875" y="5372100"/>
          <a:ext cx="104775" cy="114300"/>
        </a:xfrm>
        <a:custGeom>
          <a:avLst/>
          <a:gdLst>
            <a:gd name="G0" fmla="+- 5400 0 0"/>
            <a:gd name="G1" fmla="+- 21600 0 5400"/>
            <a:gd name="G2" fmla="+- 21600 0 5400"/>
            <a:gd name="G3" fmla="*/ G0 2929 10000"/>
            <a:gd name="G4" fmla="+- 21600 0 G3"/>
            <a:gd name="G5" fmla="+- 21600 0 G3"/>
            <a:gd name="T0" fmla="*/ 10800 w 21600"/>
            <a:gd name="T1" fmla="*/ 0 h 21600"/>
            <a:gd name="T2" fmla="*/ 3163 w 21600"/>
            <a:gd name="T3" fmla="*/ 3163 h 21600"/>
            <a:gd name="T4" fmla="*/ 0 w 21600"/>
            <a:gd name="T5" fmla="*/ 10800 h 21600"/>
            <a:gd name="T6" fmla="*/ 3163 w 21600"/>
            <a:gd name="T7" fmla="*/ 18437 h 21600"/>
            <a:gd name="T8" fmla="*/ 10800 w 21600"/>
            <a:gd name="T9" fmla="*/ 21600 h 21600"/>
            <a:gd name="T10" fmla="*/ 18437 w 21600"/>
            <a:gd name="T11" fmla="*/ 18437 h 21600"/>
            <a:gd name="T12" fmla="*/ 21600 w 21600"/>
            <a:gd name="T13" fmla="*/ 10800 h 21600"/>
            <a:gd name="T14" fmla="*/ 18437 w 21600"/>
            <a:gd name="T15" fmla="*/ 3163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161925</xdr:colOff>
      <xdr:row>32</xdr:row>
      <xdr:rowOff>19050</xdr:rowOff>
    </xdr:from>
    <xdr:to>
      <xdr:col>22</xdr:col>
      <xdr:colOff>266700</xdr:colOff>
      <xdr:row>32</xdr:row>
      <xdr:rowOff>133350</xdr:rowOff>
    </xdr:to>
    <xdr:sp macro="" textlink="">
      <xdr:nvSpPr>
        <xdr:cNvPr id="15371" name="AutoShape 11">
          <a:extLst>
            <a:ext uri="{FF2B5EF4-FFF2-40B4-BE49-F238E27FC236}">
              <a16:creationId xmlns:a16="http://schemas.microsoft.com/office/drawing/2014/main" id="{00000000-0008-0000-0600-00000B3C0000}"/>
            </a:ext>
          </a:extLst>
        </xdr:cNvPr>
        <xdr:cNvSpPr>
          <a:spLocks noChangeArrowheads="1"/>
        </xdr:cNvSpPr>
      </xdr:nvSpPr>
      <xdr:spPr bwMode="auto">
        <a:xfrm>
          <a:off x="6238875" y="5514975"/>
          <a:ext cx="104775" cy="114300"/>
        </a:xfrm>
        <a:custGeom>
          <a:avLst/>
          <a:gdLst>
            <a:gd name="G0" fmla="+- 5400 0 0"/>
            <a:gd name="G1" fmla="+- 21600 0 5400"/>
            <a:gd name="G2" fmla="+- 21600 0 5400"/>
            <a:gd name="G3" fmla="*/ G0 2929 10000"/>
            <a:gd name="G4" fmla="+- 21600 0 G3"/>
            <a:gd name="G5" fmla="+- 21600 0 G3"/>
            <a:gd name="T0" fmla="*/ 10800 w 21600"/>
            <a:gd name="T1" fmla="*/ 0 h 21600"/>
            <a:gd name="T2" fmla="*/ 3163 w 21600"/>
            <a:gd name="T3" fmla="*/ 3163 h 21600"/>
            <a:gd name="T4" fmla="*/ 0 w 21600"/>
            <a:gd name="T5" fmla="*/ 10800 h 21600"/>
            <a:gd name="T6" fmla="*/ 3163 w 21600"/>
            <a:gd name="T7" fmla="*/ 18437 h 21600"/>
            <a:gd name="T8" fmla="*/ 10800 w 21600"/>
            <a:gd name="T9" fmla="*/ 21600 h 21600"/>
            <a:gd name="T10" fmla="*/ 18437 w 21600"/>
            <a:gd name="T11" fmla="*/ 18437 h 21600"/>
            <a:gd name="T12" fmla="*/ 21600 w 21600"/>
            <a:gd name="T13" fmla="*/ 10800 h 21600"/>
            <a:gd name="T14" fmla="*/ 18437 w 21600"/>
            <a:gd name="T15" fmla="*/ 3163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161925</xdr:colOff>
      <xdr:row>33</xdr:row>
      <xdr:rowOff>0</xdr:rowOff>
    </xdr:from>
    <xdr:to>
      <xdr:col>22</xdr:col>
      <xdr:colOff>266700</xdr:colOff>
      <xdr:row>33</xdr:row>
      <xdr:rowOff>114300</xdr:rowOff>
    </xdr:to>
    <xdr:sp macro="" textlink="">
      <xdr:nvSpPr>
        <xdr:cNvPr id="15372" name="AutoShape 12">
          <a:extLst>
            <a:ext uri="{FF2B5EF4-FFF2-40B4-BE49-F238E27FC236}">
              <a16:creationId xmlns:a16="http://schemas.microsoft.com/office/drawing/2014/main" id="{00000000-0008-0000-0600-00000C3C0000}"/>
            </a:ext>
          </a:extLst>
        </xdr:cNvPr>
        <xdr:cNvSpPr>
          <a:spLocks noChangeArrowheads="1"/>
        </xdr:cNvSpPr>
      </xdr:nvSpPr>
      <xdr:spPr bwMode="auto">
        <a:xfrm>
          <a:off x="6238875" y="5667375"/>
          <a:ext cx="104775" cy="114300"/>
        </a:xfrm>
        <a:custGeom>
          <a:avLst/>
          <a:gdLst>
            <a:gd name="G0" fmla="+- 5400 0 0"/>
            <a:gd name="G1" fmla="+- 21600 0 5400"/>
            <a:gd name="G2" fmla="+- 21600 0 5400"/>
            <a:gd name="G3" fmla="*/ G0 2929 10000"/>
            <a:gd name="G4" fmla="+- 21600 0 G3"/>
            <a:gd name="G5" fmla="+- 21600 0 G3"/>
            <a:gd name="T0" fmla="*/ 10800 w 21600"/>
            <a:gd name="T1" fmla="*/ 0 h 21600"/>
            <a:gd name="T2" fmla="*/ 3163 w 21600"/>
            <a:gd name="T3" fmla="*/ 3163 h 21600"/>
            <a:gd name="T4" fmla="*/ 0 w 21600"/>
            <a:gd name="T5" fmla="*/ 10800 h 21600"/>
            <a:gd name="T6" fmla="*/ 3163 w 21600"/>
            <a:gd name="T7" fmla="*/ 18437 h 21600"/>
            <a:gd name="T8" fmla="*/ 10800 w 21600"/>
            <a:gd name="T9" fmla="*/ 21600 h 21600"/>
            <a:gd name="T10" fmla="*/ 18437 w 21600"/>
            <a:gd name="T11" fmla="*/ 18437 h 21600"/>
            <a:gd name="T12" fmla="*/ 21600 w 21600"/>
            <a:gd name="T13" fmla="*/ 10800 h 21600"/>
            <a:gd name="T14" fmla="*/ 18437 w 21600"/>
            <a:gd name="T15" fmla="*/ 3163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257175</xdr:colOff>
      <xdr:row>19</xdr:row>
      <xdr:rowOff>19050</xdr:rowOff>
    </xdr:from>
    <xdr:to>
      <xdr:col>21</xdr:col>
      <xdr:colOff>85725</xdr:colOff>
      <xdr:row>19</xdr:row>
      <xdr:rowOff>133350</xdr:rowOff>
    </xdr:to>
    <xdr:sp macro="" textlink="">
      <xdr:nvSpPr>
        <xdr:cNvPr id="15373" name="AutoShape 13">
          <a:extLst>
            <a:ext uri="{FF2B5EF4-FFF2-40B4-BE49-F238E27FC236}">
              <a16:creationId xmlns:a16="http://schemas.microsoft.com/office/drawing/2014/main" id="{00000000-0008-0000-0600-00000D3C0000}"/>
            </a:ext>
          </a:extLst>
        </xdr:cNvPr>
        <xdr:cNvSpPr>
          <a:spLocks noChangeArrowheads="1"/>
        </xdr:cNvSpPr>
      </xdr:nvSpPr>
      <xdr:spPr bwMode="auto">
        <a:xfrm>
          <a:off x="5781675" y="3286125"/>
          <a:ext cx="104775" cy="114300"/>
        </a:xfrm>
        <a:custGeom>
          <a:avLst/>
          <a:gdLst>
            <a:gd name="G0" fmla="+- 5400 0 0"/>
            <a:gd name="G1" fmla="+- 21600 0 5400"/>
            <a:gd name="G2" fmla="+- 21600 0 5400"/>
            <a:gd name="G3" fmla="*/ G0 2929 10000"/>
            <a:gd name="G4" fmla="+- 21600 0 G3"/>
            <a:gd name="G5" fmla="+- 21600 0 G3"/>
            <a:gd name="T0" fmla="*/ 10800 w 21600"/>
            <a:gd name="T1" fmla="*/ 0 h 21600"/>
            <a:gd name="T2" fmla="*/ 3163 w 21600"/>
            <a:gd name="T3" fmla="*/ 3163 h 21600"/>
            <a:gd name="T4" fmla="*/ 0 w 21600"/>
            <a:gd name="T5" fmla="*/ 10800 h 21600"/>
            <a:gd name="T6" fmla="*/ 3163 w 21600"/>
            <a:gd name="T7" fmla="*/ 18437 h 21600"/>
            <a:gd name="T8" fmla="*/ 10800 w 21600"/>
            <a:gd name="T9" fmla="*/ 21600 h 21600"/>
            <a:gd name="T10" fmla="*/ 18437 w 21600"/>
            <a:gd name="T11" fmla="*/ 18437 h 21600"/>
            <a:gd name="T12" fmla="*/ 21600 w 21600"/>
            <a:gd name="T13" fmla="*/ 10800 h 21600"/>
            <a:gd name="T14" fmla="*/ 18437 w 21600"/>
            <a:gd name="T15" fmla="*/ 3163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152400</xdr:colOff>
      <xdr:row>19</xdr:row>
      <xdr:rowOff>19050</xdr:rowOff>
    </xdr:from>
    <xdr:to>
      <xdr:col>21</xdr:col>
      <xdr:colOff>257175</xdr:colOff>
      <xdr:row>19</xdr:row>
      <xdr:rowOff>133350</xdr:rowOff>
    </xdr:to>
    <xdr:sp macro="" textlink="">
      <xdr:nvSpPr>
        <xdr:cNvPr id="15374" name="AutoShape 14">
          <a:extLst>
            <a:ext uri="{FF2B5EF4-FFF2-40B4-BE49-F238E27FC236}">
              <a16:creationId xmlns:a16="http://schemas.microsoft.com/office/drawing/2014/main" id="{00000000-0008-0000-0600-00000E3C0000}"/>
            </a:ext>
          </a:extLst>
        </xdr:cNvPr>
        <xdr:cNvSpPr>
          <a:spLocks noChangeArrowheads="1"/>
        </xdr:cNvSpPr>
      </xdr:nvSpPr>
      <xdr:spPr bwMode="auto">
        <a:xfrm>
          <a:off x="5953125" y="3286125"/>
          <a:ext cx="104775" cy="114300"/>
        </a:xfrm>
        <a:custGeom>
          <a:avLst/>
          <a:gdLst>
            <a:gd name="G0" fmla="+- 5400 0 0"/>
            <a:gd name="G1" fmla="+- 21600 0 5400"/>
            <a:gd name="G2" fmla="+- 21600 0 5400"/>
            <a:gd name="G3" fmla="*/ G0 2929 10000"/>
            <a:gd name="G4" fmla="+- 21600 0 G3"/>
            <a:gd name="G5" fmla="+- 21600 0 G3"/>
            <a:gd name="T0" fmla="*/ 10800 w 21600"/>
            <a:gd name="T1" fmla="*/ 0 h 21600"/>
            <a:gd name="T2" fmla="*/ 3163 w 21600"/>
            <a:gd name="T3" fmla="*/ 3163 h 21600"/>
            <a:gd name="T4" fmla="*/ 0 w 21600"/>
            <a:gd name="T5" fmla="*/ 10800 h 21600"/>
            <a:gd name="T6" fmla="*/ 3163 w 21600"/>
            <a:gd name="T7" fmla="*/ 18437 h 21600"/>
            <a:gd name="T8" fmla="*/ 10800 w 21600"/>
            <a:gd name="T9" fmla="*/ 21600 h 21600"/>
            <a:gd name="T10" fmla="*/ 18437 w 21600"/>
            <a:gd name="T11" fmla="*/ 18437 h 21600"/>
            <a:gd name="T12" fmla="*/ 21600 w 21600"/>
            <a:gd name="T13" fmla="*/ 10800 h 21600"/>
            <a:gd name="T14" fmla="*/ 18437 w 21600"/>
            <a:gd name="T15" fmla="*/ 3163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257175</xdr:colOff>
      <xdr:row>24</xdr:row>
      <xdr:rowOff>142875</xdr:rowOff>
    </xdr:from>
    <xdr:ext cx="460126" cy="220317"/>
    <xdr:sp macro="" textlink="">
      <xdr:nvSpPr>
        <xdr:cNvPr id="15375" name="Text Box 15">
          <a:extLst>
            <a:ext uri="{FF2B5EF4-FFF2-40B4-BE49-F238E27FC236}">
              <a16:creationId xmlns:a16="http://schemas.microsoft.com/office/drawing/2014/main" id="{00000000-0008-0000-0600-00000F3C0000}"/>
            </a:ext>
          </a:extLst>
        </xdr:cNvPr>
        <xdr:cNvSpPr txBox="1">
          <a:spLocks noChangeArrowheads="1"/>
        </xdr:cNvSpPr>
      </xdr:nvSpPr>
      <xdr:spPr bwMode="auto">
        <a:xfrm>
          <a:off x="809625" y="4267200"/>
          <a:ext cx="460126" cy="2203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野球場</a:t>
          </a:r>
        </a:p>
      </xdr:txBody>
    </xdr:sp>
    <xdr:clientData/>
  </xdr:oneCellAnchor>
  <xdr:twoCellAnchor editAs="oneCell">
    <xdr:from>
      <xdr:col>7</xdr:col>
      <xdr:colOff>161925</xdr:colOff>
      <xdr:row>20</xdr:row>
      <xdr:rowOff>0</xdr:rowOff>
    </xdr:from>
    <xdr:to>
      <xdr:col>9</xdr:col>
      <xdr:colOff>38100</xdr:colOff>
      <xdr:row>21</xdr:row>
      <xdr:rowOff>85725</xdr:rowOff>
    </xdr:to>
    <xdr:sp macro="" textlink="">
      <xdr:nvSpPr>
        <xdr:cNvPr id="15376" name="Text Box 16">
          <a:extLst>
            <a:ext uri="{FF2B5EF4-FFF2-40B4-BE49-F238E27FC236}">
              <a16:creationId xmlns:a16="http://schemas.microsoft.com/office/drawing/2014/main" id="{00000000-0008-0000-0600-0000103C0000}"/>
            </a:ext>
          </a:extLst>
        </xdr:cNvPr>
        <xdr:cNvSpPr txBox="1">
          <a:spLocks noChangeArrowheads="1"/>
        </xdr:cNvSpPr>
      </xdr:nvSpPr>
      <xdr:spPr bwMode="auto">
        <a:xfrm>
          <a:off x="2095500" y="3438525"/>
          <a:ext cx="4286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倉庫</a:t>
          </a:r>
        </a:p>
      </xdr:txBody>
    </xdr:sp>
    <xdr:clientData/>
  </xdr:twoCellAnchor>
  <xdr:oneCellAnchor>
    <xdr:from>
      <xdr:col>14</xdr:col>
      <xdr:colOff>28575</xdr:colOff>
      <xdr:row>11</xdr:row>
      <xdr:rowOff>85724</xdr:rowOff>
    </xdr:from>
    <xdr:ext cx="1114425" cy="523875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3895725" y="1981199"/>
          <a:ext cx="1114425" cy="5238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/>
            <a:t>Ａコート</a:t>
          </a:r>
        </a:p>
      </xdr:txBody>
    </xdr:sp>
    <xdr:clientData/>
  </xdr:oneCellAnchor>
  <xdr:oneCellAnchor>
    <xdr:from>
      <xdr:col>11</xdr:col>
      <xdr:colOff>95250</xdr:colOff>
      <xdr:row>7</xdr:row>
      <xdr:rowOff>114299</xdr:rowOff>
    </xdr:from>
    <xdr:ext cx="523875" cy="1114425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 rot="16200000">
          <a:off x="2838450" y="1619249"/>
          <a:ext cx="1114425" cy="5238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/>
            <a:t>Ｂコート</a:t>
          </a:r>
        </a:p>
      </xdr:txBody>
    </xdr:sp>
    <xdr:clientData/>
  </xdr:oneCellAnchor>
  <xdr:oneCellAnchor>
    <xdr:from>
      <xdr:col>19</xdr:col>
      <xdr:colOff>66675</xdr:colOff>
      <xdr:row>7</xdr:row>
      <xdr:rowOff>123824</xdr:rowOff>
    </xdr:from>
    <xdr:ext cx="523875" cy="1114425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 rot="16200000">
          <a:off x="5019675" y="1628774"/>
          <a:ext cx="1114425" cy="5238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/>
            <a:t>Ｄコート</a:t>
          </a:r>
        </a:p>
      </xdr:txBody>
    </xdr:sp>
    <xdr:clientData/>
  </xdr:oneCellAnchor>
  <xdr:oneCellAnchor>
    <xdr:from>
      <xdr:col>14</xdr:col>
      <xdr:colOff>47625</xdr:colOff>
      <xdr:row>7</xdr:row>
      <xdr:rowOff>104774</xdr:rowOff>
    </xdr:from>
    <xdr:ext cx="1114425" cy="523875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3914775" y="1314449"/>
          <a:ext cx="1114425" cy="5238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/>
            <a:t>Ｃコート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9</xdr:row>
      <xdr:rowOff>133350</xdr:rowOff>
    </xdr:from>
    <xdr:to>
      <xdr:col>16</xdr:col>
      <xdr:colOff>0</xdr:colOff>
      <xdr:row>12</xdr:row>
      <xdr:rowOff>133350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/>
        </xdr:cNvSpPr>
      </xdr:nvSpPr>
      <xdr:spPr bwMode="auto">
        <a:xfrm>
          <a:off x="8543925" y="3886200"/>
          <a:ext cx="1371600" cy="1143000"/>
        </a:xfrm>
        <a:custGeom>
          <a:avLst/>
          <a:gdLst>
            <a:gd name="T0" fmla="*/ 0 w 144"/>
            <a:gd name="T1" fmla="*/ 2147483647 h 54"/>
            <a:gd name="T2" fmla="*/ 2147483647 w 144"/>
            <a:gd name="T3" fmla="*/ 2147483647 h 54"/>
            <a:gd name="T4" fmla="*/ 2147483647 w 144"/>
            <a:gd name="T5" fmla="*/ 0 h 54"/>
            <a:gd name="T6" fmla="*/ 2147483647 w 144"/>
            <a:gd name="T7" fmla="*/ 0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54"/>
              </a:moveTo>
              <a:lnTo>
                <a:pt x="72" y="54"/>
              </a:lnTo>
              <a:lnTo>
                <a:pt x="72" y="0"/>
              </a:lnTo>
              <a:lnTo>
                <a:pt x="144" y="0"/>
              </a:lnTo>
            </a:path>
          </a:pathLst>
        </a:cu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18</xdr:row>
      <xdr:rowOff>133350</xdr:rowOff>
    </xdr:from>
    <xdr:to>
      <xdr:col>16</xdr:col>
      <xdr:colOff>0</xdr:colOff>
      <xdr:row>21</xdr:row>
      <xdr:rowOff>133350</xdr:rowOff>
    </xdr:to>
    <xdr:sp macro="" textlink="">
      <xdr:nvSpPr>
        <xdr:cNvPr id="4" name="Freeform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/>
        </xdr:cNvSpPr>
      </xdr:nvSpPr>
      <xdr:spPr bwMode="auto">
        <a:xfrm>
          <a:off x="8543925" y="7315200"/>
          <a:ext cx="1371600" cy="1143000"/>
        </a:xfrm>
        <a:custGeom>
          <a:avLst/>
          <a:gdLst>
            <a:gd name="T0" fmla="*/ 0 w 144"/>
            <a:gd name="T1" fmla="*/ 0 h 54"/>
            <a:gd name="T2" fmla="*/ 2147483647 w 144"/>
            <a:gd name="T3" fmla="*/ 0 h 54"/>
            <a:gd name="T4" fmla="*/ 2147483647 w 144"/>
            <a:gd name="T5" fmla="*/ 2147483647 h 54"/>
            <a:gd name="T6" fmla="*/ 2147483647 w 144"/>
            <a:gd name="T7" fmla="*/ 2147483647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0"/>
              </a:moveTo>
              <a:lnTo>
                <a:pt x="72" y="0"/>
              </a:lnTo>
              <a:lnTo>
                <a:pt x="72" y="54"/>
              </a:lnTo>
              <a:lnTo>
                <a:pt x="144" y="5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30</xdr:row>
      <xdr:rowOff>133350</xdr:rowOff>
    </xdr:from>
    <xdr:to>
      <xdr:col>16</xdr:col>
      <xdr:colOff>0</xdr:colOff>
      <xdr:row>33</xdr:row>
      <xdr:rowOff>133350</xdr:rowOff>
    </xdr:to>
    <xdr:sp macro="" textlink="">
      <xdr:nvSpPr>
        <xdr:cNvPr id="6" name="Freeform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/>
        </xdr:cNvSpPr>
      </xdr:nvSpPr>
      <xdr:spPr bwMode="auto">
        <a:xfrm>
          <a:off x="8543925" y="11887200"/>
          <a:ext cx="1371600" cy="1143000"/>
        </a:xfrm>
        <a:custGeom>
          <a:avLst/>
          <a:gdLst>
            <a:gd name="T0" fmla="*/ 0 w 144"/>
            <a:gd name="T1" fmla="*/ 0 h 54"/>
            <a:gd name="T2" fmla="*/ 2147483647 w 144"/>
            <a:gd name="T3" fmla="*/ 0 h 54"/>
            <a:gd name="T4" fmla="*/ 2147483647 w 144"/>
            <a:gd name="T5" fmla="*/ 2147483647 h 54"/>
            <a:gd name="T6" fmla="*/ 2147483647 w 144"/>
            <a:gd name="T7" fmla="*/ 2147483647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0"/>
              </a:moveTo>
              <a:lnTo>
                <a:pt x="72" y="0"/>
              </a:lnTo>
              <a:lnTo>
                <a:pt x="72" y="54"/>
              </a:lnTo>
              <a:lnTo>
                <a:pt x="144" y="5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133350</xdr:rowOff>
    </xdr:from>
    <xdr:to>
      <xdr:col>16</xdr:col>
      <xdr:colOff>0</xdr:colOff>
      <xdr:row>45</xdr:row>
      <xdr:rowOff>133350</xdr:rowOff>
    </xdr:to>
    <xdr:sp macro="" textlink="">
      <xdr:nvSpPr>
        <xdr:cNvPr id="8" name="Freeform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/>
        </xdr:cNvSpPr>
      </xdr:nvSpPr>
      <xdr:spPr bwMode="auto">
        <a:xfrm>
          <a:off x="8543925" y="16459200"/>
          <a:ext cx="1371600" cy="1143000"/>
        </a:xfrm>
        <a:custGeom>
          <a:avLst/>
          <a:gdLst>
            <a:gd name="T0" fmla="*/ 0 w 144"/>
            <a:gd name="T1" fmla="*/ 0 h 54"/>
            <a:gd name="T2" fmla="*/ 2147483647 w 144"/>
            <a:gd name="T3" fmla="*/ 0 h 54"/>
            <a:gd name="T4" fmla="*/ 2147483647 w 144"/>
            <a:gd name="T5" fmla="*/ 2147483647 h 54"/>
            <a:gd name="T6" fmla="*/ 2147483647 w 144"/>
            <a:gd name="T7" fmla="*/ 2147483647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0"/>
              </a:moveTo>
              <a:lnTo>
                <a:pt x="72" y="0"/>
              </a:lnTo>
              <a:lnTo>
                <a:pt x="72" y="54"/>
              </a:lnTo>
              <a:lnTo>
                <a:pt x="144" y="54"/>
              </a:lnTo>
            </a:path>
          </a:pathLst>
        </a:cu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39</xdr:row>
      <xdr:rowOff>133350</xdr:rowOff>
    </xdr:from>
    <xdr:to>
      <xdr:col>17</xdr:col>
      <xdr:colOff>676275</xdr:colOff>
      <xdr:row>45</xdr:row>
      <xdr:rowOff>133350</xdr:rowOff>
    </xdr:to>
    <xdr:sp macro="" textlink="">
      <xdr:nvSpPr>
        <xdr:cNvPr id="10" name="Freeform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>
          <a:spLocks/>
        </xdr:cNvSpPr>
      </xdr:nvSpPr>
      <xdr:spPr bwMode="auto">
        <a:xfrm>
          <a:off x="9915525" y="15316200"/>
          <a:ext cx="1362075" cy="22860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15</xdr:row>
      <xdr:rowOff>133350</xdr:rowOff>
    </xdr:from>
    <xdr:to>
      <xdr:col>17</xdr:col>
      <xdr:colOff>676275</xdr:colOff>
      <xdr:row>21</xdr:row>
      <xdr:rowOff>133350</xdr:rowOff>
    </xdr:to>
    <xdr:sp macro="" textlink="">
      <xdr:nvSpPr>
        <xdr:cNvPr id="12" name="Freeform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>
          <a:spLocks/>
        </xdr:cNvSpPr>
      </xdr:nvSpPr>
      <xdr:spPr bwMode="auto">
        <a:xfrm>
          <a:off x="9915525" y="6172200"/>
          <a:ext cx="1362075" cy="22860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123825</xdr:rowOff>
    </xdr:from>
    <xdr:to>
      <xdr:col>19</xdr:col>
      <xdr:colOff>0</xdr:colOff>
      <xdr:row>39</xdr:row>
      <xdr:rowOff>133350</xdr:rowOff>
    </xdr:to>
    <xdr:sp macro="" textlink="">
      <xdr:nvSpPr>
        <xdr:cNvPr id="14" name="Freeform 14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>
          <a:spLocks/>
        </xdr:cNvSpPr>
      </xdr:nvSpPr>
      <xdr:spPr bwMode="auto">
        <a:xfrm>
          <a:off x="11287125" y="10734675"/>
          <a:ext cx="685800" cy="4581525"/>
        </a:xfrm>
        <a:custGeom>
          <a:avLst/>
          <a:gdLst>
            <a:gd name="T0" fmla="*/ 0 w 72"/>
            <a:gd name="T1" fmla="*/ 2147483647 h 313"/>
            <a:gd name="T2" fmla="*/ 0 w 72"/>
            <a:gd name="T3" fmla="*/ 0 h 313"/>
            <a:gd name="T4" fmla="*/ 2147483647 w 72"/>
            <a:gd name="T5" fmla="*/ 0 h 313"/>
            <a:gd name="T6" fmla="*/ 0 60000 65536"/>
            <a:gd name="T7" fmla="*/ 0 60000 65536"/>
            <a:gd name="T8" fmla="*/ 0 60000 65536"/>
            <a:gd name="T9" fmla="*/ 0 w 72"/>
            <a:gd name="T10" fmla="*/ 0 h 313"/>
            <a:gd name="T11" fmla="*/ 72 w 72"/>
            <a:gd name="T12" fmla="*/ 313 h 3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2" h="313">
              <a:moveTo>
                <a:pt x="0" y="313"/>
              </a:moveTo>
              <a:lnTo>
                <a:pt x="0" y="0"/>
              </a:lnTo>
              <a:lnTo>
                <a:pt x="72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27</xdr:row>
      <xdr:rowOff>133350</xdr:rowOff>
    </xdr:from>
    <xdr:to>
      <xdr:col>17</xdr:col>
      <xdr:colOff>0</xdr:colOff>
      <xdr:row>36</xdr:row>
      <xdr:rowOff>133350</xdr:rowOff>
    </xdr:to>
    <xdr:sp macro="" textlink="">
      <xdr:nvSpPr>
        <xdr:cNvPr id="16" name="Freeform 17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>
          <a:spLocks/>
        </xdr:cNvSpPr>
      </xdr:nvSpPr>
      <xdr:spPr bwMode="auto">
        <a:xfrm>
          <a:off x="9915525" y="10744200"/>
          <a:ext cx="685800" cy="3429000"/>
        </a:xfrm>
        <a:custGeom>
          <a:avLst/>
          <a:gdLst>
            <a:gd name="T0" fmla="*/ 0 w 72"/>
            <a:gd name="T1" fmla="*/ 2147483647 h 234"/>
            <a:gd name="T2" fmla="*/ 2147483647 w 72"/>
            <a:gd name="T3" fmla="*/ 2147483647 h 234"/>
            <a:gd name="T4" fmla="*/ 2147483647 w 72"/>
            <a:gd name="T5" fmla="*/ 0 h 234"/>
            <a:gd name="T6" fmla="*/ 2147483647 w 72"/>
            <a:gd name="T7" fmla="*/ 0 h 234"/>
            <a:gd name="T8" fmla="*/ 0 60000 65536"/>
            <a:gd name="T9" fmla="*/ 0 60000 65536"/>
            <a:gd name="T10" fmla="*/ 0 60000 65536"/>
            <a:gd name="T11" fmla="*/ 0 60000 65536"/>
            <a:gd name="T12" fmla="*/ 0 w 72"/>
            <a:gd name="T13" fmla="*/ 0 h 234"/>
            <a:gd name="T14" fmla="*/ 72 w 72"/>
            <a:gd name="T15" fmla="*/ 234 h 23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2" h="234">
              <a:moveTo>
                <a:pt x="0" y="234"/>
              </a:moveTo>
              <a:lnTo>
                <a:pt x="72" y="234"/>
              </a:lnTo>
              <a:lnTo>
                <a:pt x="72" y="0"/>
              </a:lnTo>
              <a:lnTo>
                <a:pt x="38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0</xdr:colOff>
      <xdr:row>18</xdr:row>
      <xdr:rowOff>123825</xdr:rowOff>
    </xdr:from>
    <xdr:to>
      <xdr:col>17</xdr:col>
      <xdr:colOff>0</xdr:colOff>
      <xdr:row>27</xdr:row>
      <xdr:rowOff>133350</xdr:rowOff>
    </xdr:to>
    <xdr:sp macro="" textlink="">
      <xdr:nvSpPr>
        <xdr:cNvPr id="17" name="Freeform 19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>
          <a:spLocks/>
        </xdr:cNvSpPr>
      </xdr:nvSpPr>
      <xdr:spPr bwMode="auto">
        <a:xfrm>
          <a:off x="9915525" y="7305675"/>
          <a:ext cx="685800" cy="3438525"/>
        </a:xfrm>
        <a:custGeom>
          <a:avLst/>
          <a:gdLst>
            <a:gd name="T0" fmla="*/ 2147483647 w 72"/>
            <a:gd name="T1" fmla="*/ 2147483647 h 235"/>
            <a:gd name="T2" fmla="*/ 2147483647 w 72"/>
            <a:gd name="T3" fmla="*/ 2147483647 h 235"/>
            <a:gd name="T4" fmla="*/ 2147483647 w 72"/>
            <a:gd name="T5" fmla="*/ 0 h 235"/>
            <a:gd name="T6" fmla="*/ 0 w 72"/>
            <a:gd name="T7" fmla="*/ 0 h 235"/>
            <a:gd name="T8" fmla="*/ 0 60000 65536"/>
            <a:gd name="T9" fmla="*/ 0 60000 65536"/>
            <a:gd name="T10" fmla="*/ 0 60000 65536"/>
            <a:gd name="T11" fmla="*/ 0 60000 65536"/>
            <a:gd name="T12" fmla="*/ 0 w 72"/>
            <a:gd name="T13" fmla="*/ 0 h 235"/>
            <a:gd name="T14" fmla="*/ 72 w 72"/>
            <a:gd name="T15" fmla="*/ 235 h 23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2" h="235">
              <a:moveTo>
                <a:pt x="36" y="235"/>
              </a:moveTo>
              <a:lnTo>
                <a:pt x="72" y="235"/>
              </a:lnTo>
              <a:lnTo>
                <a:pt x="72" y="0"/>
              </a:lnTo>
              <a:lnTo>
                <a:pt x="0" y="0"/>
              </a:lnTo>
            </a:path>
          </a:pathLst>
        </a:custGeom>
        <a:noFill/>
        <a:ln w="9525">
          <a:solidFill>
            <a:schemeClr val="tx1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9525</xdr:colOff>
      <xdr:row>33</xdr:row>
      <xdr:rowOff>133350</xdr:rowOff>
    </xdr:from>
    <xdr:to>
      <xdr:col>10</xdr:col>
      <xdr:colOff>0</xdr:colOff>
      <xdr:row>39</xdr:row>
      <xdr:rowOff>133350</xdr:rowOff>
    </xdr:to>
    <xdr:sp macro="" textlink="">
      <xdr:nvSpPr>
        <xdr:cNvPr id="19" name="Freeform 21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>
          <a:spLocks/>
        </xdr:cNvSpPr>
      </xdr:nvSpPr>
      <xdr:spPr bwMode="auto">
        <a:xfrm flipH="1" flipV="1">
          <a:off x="4438650" y="13030200"/>
          <a:ext cx="1362075" cy="22860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15</xdr:row>
      <xdr:rowOff>133350</xdr:rowOff>
    </xdr:from>
    <xdr:to>
      <xdr:col>10</xdr:col>
      <xdr:colOff>0</xdr:colOff>
      <xdr:row>21</xdr:row>
      <xdr:rowOff>133350</xdr:rowOff>
    </xdr:to>
    <xdr:sp macro="" textlink="">
      <xdr:nvSpPr>
        <xdr:cNvPr id="20" name="Freeform 22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>
          <a:spLocks/>
        </xdr:cNvSpPr>
      </xdr:nvSpPr>
      <xdr:spPr bwMode="auto">
        <a:xfrm flipH="1">
          <a:off x="4438650" y="6172200"/>
          <a:ext cx="1362075" cy="22860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123825</xdr:rowOff>
    </xdr:from>
    <xdr:to>
      <xdr:col>8</xdr:col>
      <xdr:colOff>0</xdr:colOff>
      <xdr:row>39</xdr:row>
      <xdr:rowOff>133350</xdr:rowOff>
    </xdr:to>
    <xdr:sp macro="" textlink="">
      <xdr:nvSpPr>
        <xdr:cNvPr id="22" name="Freeform 24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>
          <a:spLocks/>
        </xdr:cNvSpPr>
      </xdr:nvSpPr>
      <xdr:spPr bwMode="auto">
        <a:xfrm flipH="1">
          <a:off x="3743325" y="10734675"/>
          <a:ext cx="685800" cy="4581525"/>
        </a:xfrm>
        <a:custGeom>
          <a:avLst/>
          <a:gdLst>
            <a:gd name="T0" fmla="*/ 0 w 72"/>
            <a:gd name="T1" fmla="*/ 2147483647 h 313"/>
            <a:gd name="T2" fmla="*/ 0 w 72"/>
            <a:gd name="T3" fmla="*/ 0 h 313"/>
            <a:gd name="T4" fmla="*/ 2147483647 w 72"/>
            <a:gd name="T5" fmla="*/ 0 h 313"/>
            <a:gd name="T6" fmla="*/ 0 60000 65536"/>
            <a:gd name="T7" fmla="*/ 0 60000 65536"/>
            <a:gd name="T8" fmla="*/ 0 60000 65536"/>
            <a:gd name="T9" fmla="*/ 0 w 72"/>
            <a:gd name="T10" fmla="*/ 0 h 313"/>
            <a:gd name="T11" fmla="*/ 72 w 72"/>
            <a:gd name="T12" fmla="*/ 313 h 3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2" h="313">
              <a:moveTo>
                <a:pt x="0" y="313"/>
              </a:moveTo>
              <a:lnTo>
                <a:pt x="0" y="0"/>
              </a:lnTo>
              <a:lnTo>
                <a:pt x="7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27</xdr:row>
      <xdr:rowOff>133350</xdr:rowOff>
    </xdr:from>
    <xdr:to>
      <xdr:col>10</xdr:col>
      <xdr:colOff>0</xdr:colOff>
      <xdr:row>36</xdr:row>
      <xdr:rowOff>133350</xdr:rowOff>
    </xdr:to>
    <xdr:sp macro="" textlink="">
      <xdr:nvSpPr>
        <xdr:cNvPr id="24" name="Freeform 26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>
          <a:spLocks/>
        </xdr:cNvSpPr>
      </xdr:nvSpPr>
      <xdr:spPr bwMode="auto">
        <a:xfrm flipH="1">
          <a:off x="5114925" y="10744200"/>
          <a:ext cx="685800" cy="3429000"/>
        </a:xfrm>
        <a:custGeom>
          <a:avLst/>
          <a:gdLst>
            <a:gd name="T0" fmla="*/ 0 w 72"/>
            <a:gd name="T1" fmla="*/ 2147483647 h 234"/>
            <a:gd name="T2" fmla="*/ 2147483647 w 72"/>
            <a:gd name="T3" fmla="*/ 2147483647 h 234"/>
            <a:gd name="T4" fmla="*/ 2147483647 w 72"/>
            <a:gd name="T5" fmla="*/ 0 h 234"/>
            <a:gd name="T6" fmla="*/ 2147483647 w 72"/>
            <a:gd name="T7" fmla="*/ 0 h 234"/>
            <a:gd name="T8" fmla="*/ 0 60000 65536"/>
            <a:gd name="T9" fmla="*/ 0 60000 65536"/>
            <a:gd name="T10" fmla="*/ 0 60000 65536"/>
            <a:gd name="T11" fmla="*/ 0 60000 65536"/>
            <a:gd name="T12" fmla="*/ 0 w 72"/>
            <a:gd name="T13" fmla="*/ 0 h 234"/>
            <a:gd name="T14" fmla="*/ 72 w 72"/>
            <a:gd name="T15" fmla="*/ 234 h 23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2" h="234">
              <a:moveTo>
                <a:pt x="0" y="234"/>
              </a:moveTo>
              <a:lnTo>
                <a:pt x="72" y="234"/>
              </a:lnTo>
              <a:lnTo>
                <a:pt x="72" y="0"/>
              </a:lnTo>
              <a:lnTo>
                <a:pt x="38" y="0"/>
              </a:lnTo>
            </a:path>
          </a:pathLst>
        </a:custGeom>
        <a:noFill/>
        <a:ln w="9525">
          <a:solidFill>
            <a:schemeClr val="tx1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123825</xdr:rowOff>
    </xdr:from>
    <xdr:to>
      <xdr:col>10</xdr:col>
      <xdr:colOff>0</xdr:colOff>
      <xdr:row>27</xdr:row>
      <xdr:rowOff>133350</xdr:rowOff>
    </xdr:to>
    <xdr:sp macro="" textlink="">
      <xdr:nvSpPr>
        <xdr:cNvPr id="25" name="Freeform 27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>
          <a:spLocks/>
        </xdr:cNvSpPr>
      </xdr:nvSpPr>
      <xdr:spPr bwMode="auto">
        <a:xfrm flipH="1">
          <a:off x="5114925" y="7305675"/>
          <a:ext cx="685800" cy="3438525"/>
        </a:xfrm>
        <a:custGeom>
          <a:avLst/>
          <a:gdLst>
            <a:gd name="T0" fmla="*/ 2147483647 w 72"/>
            <a:gd name="T1" fmla="*/ 2147483647 h 235"/>
            <a:gd name="T2" fmla="*/ 2147483647 w 72"/>
            <a:gd name="T3" fmla="*/ 2147483647 h 235"/>
            <a:gd name="T4" fmla="*/ 2147483647 w 72"/>
            <a:gd name="T5" fmla="*/ 0 h 235"/>
            <a:gd name="T6" fmla="*/ 0 w 72"/>
            <a:gd name="T7" fmla="*/ 0 h 235"/>
            <a:gd name="T8" fmla="*/ 0 60000 65536"/>
            <a:gd name="T9" fmla="*/ 0 60000 65536"/>
            <a:gd name="T10" fmla="*/ 0 60000 65536"/>
            <a:gd name="T11" fmla="*/ 0 60000 65536"/>
            <a:gd name="T12" fmla="*/ 0 w 72"/>
            <a:gd name="T13" fmla="*/ 0 h 235"/>
            <a:gd name="T14" fmla="*/ 72 w 72"/>
            <a:gd name="T15" fmla="*/ 235 h 23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2" h="235">
              <a:moveTo>
                <a:pt x="36" y="235"/>
              </a:moveTo>
              <a:lnTo>
                <a:pt x="72" y="235"/>
              </a:lnTo>
              <a:lnTo>
                <a:pt x="72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0</xdr:colOff>
      <xdr:row>9</xdr:row>
      <xdr:rowOff>133350</xdr:rowOff>
    </xdr:from>
    <xdr:to>
      <xdr:col>11</xdr:col>
      <xdr:colOff>0</xdr:colOff>
      <xdr:row>9</xdr:row>
      <xdr:rowOff>133350</xdr:rowOff>
    </xdr:to>
    <xdr:sp macro="" textlink="">
      <xdr:nvSpPr>
        <xdr:cNvPr id="26" name="Line 28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>
          <a:spLocks noChangeShapeType="1"/>
        </xdr:cNvSpPr>
      </xdr:nvSpPr>
      <xdr:spPr bwMode="auto">
        <a:xfrm>
          <a:off x="5800725" y="3886200"/>
          <a:ext cx="685800" cy="0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21</xdr:row>
      <xdr:rowOff>133350</xdr:rowOff>
    </xdr:from>
    <xdr:to>
      <xdr:col>11</xdr:col>
      <xdr:colOff>0</xdr:colOff>
      <xdr:row>21</xdr:row>
      <xdr:rowOff>133350</xdr:rowOff>
    </xdr:to>
    <xdr:sp macro="" textlink="">
      <xdr:nvSpPr>
        <xdr:cNvPr id="27" name="Line 29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>
          <a:spLocks noChangeShapeType="1"/>
        </xdr:cNvSpPr>
      </xdr:nvSpPr>
      <xdr:spPr bwMode="auto">
        <a:xfrm>
          <a:off x="5800725" y="84582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33</xdr:row>
      <xdr:rowOff>133350</xdr:rowOff>
    </xdr:from>
    <xdr:to>
      <xdr:col>11</xdr:col>
      <xdr:colOff>0</xdr:colOff>
      <xdr:row>33</xdr:row>
      <xdr:rowOff>133350</xdr:rowOff>
    </xdr:to>
    <xdr:sp macro="" textlink="">
      <xdr:nvSpPr>
        <xdr:cNvPr id="28" name="Line 30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>
          <a:spLocks noChangeShapeType="1"/>
        </xdr:cNvSpPr>
      </xdr:nvSpPr>
      <xdr:spPr bwMode="auto">
        <a:xfrm>
          <a:off x="5800725" y="13030200"/>
          <a:ext cx="685800" cy="0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45</xdr:row>
      <xdr:rowOff>133350</xdr:rowOff>
    </xdr:from>
    <xdr:to>
      <xdr:col>11</xdr:col>
      <xdr:colOff>0</xdr:colOff>
      <xdr:row>45</xdr:row>
      <xdr:rowOff>133350</xdr:rowOff>
    </xdr:to>
    <xdr:sp macro="" textlink="">
      <xdr:nvSpPr>
        <xdr:cNvPr id="29" name="Line 31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>
          <a:spLocks noChangeShapeType="1"/>
        </xdr:cNvSpPr>
      </xdr:nvSpPr>
      <xdr:spPr bwMode="auto">
        <a:xfrm>
          <a:off x="5800725" y="17602200"/>
          <a:ext cx="685800" cy="0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</xdr:row>
      <xdr:rowOff>133350</xdr:rowOff>
    </xdr:from>
    <xdr:to>
      <xdr:col>16</xdr:col>
      <xdr:colOff>0</xdr:colOff>
      <xdr:row>9</xdr:row>
      <xdr:rowOff>133350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/>
        </xdr:cNvSpPr>
      </xdr:nvSpPr>
      <xdr:spPr bwMode="auto">
        <a:xfrm>
          <a:off x="8543925" y="2743200"/>
          <a:ext cx="1371600" cy="1143000"/>
        </a:xfrm>
        <a:custGeom>
          <a:avLst/>
          <a:gdLst>
            <a:gd name="T0" fmla="*/ 0 w 144"/>
            <a:gd name="T1" fmla="*/ 0 h 54"/>
            <a:gd name="T2" fmla="*/ 2147483647 w 144"/>
            <a:gd name="T3" fmla="*/ 0 h 54"/>
            <a:gd name="T4" fmla="*/ 2147483647 w 144"/>
            <a:gd name="T5" fmla="*/ 2147483647 h 54"/>
            <a:gd name="T6" fmla="*/ 2147483647 w 144"/>
            <a:gd name="T7" fmla="*/ 2147483647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0"/>
              </a:moveTo>
              <a:lnTo>
                <a:pt x="72" y="0"/>
              </a:lnTo>
              <a:lnTo>
                <a:pt x="72" y="54"/>
              </a:lnTo>
              <a:lnTo>
                <a:pt x="144" y="54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33</xdr:row>
      <xdr:rowOff>133350</xdr:rowOff>
    </xdr:from>
    <xdr:to>
      <xdr:col>16</xdr:col>
      <xdr:colOff>0</xdr:colOff>
      <xdr:row>36</xdr:row>
      <xdr:rowOff>133350</xdr:rowOff>
    </xdr:to>
    <xdr:sp macro="" textlink="">
      <xdr:nvSpPr>
        <xdr:cNvPr id="7" name="Freeform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/>
        </xdr:cNvSpPr>
      </xdr:nvSpPr>
      <xdr:spPr bwMode="auto">
        <a:xfrm>
          <a:off x="8543925" y="13030200"/>
          <a:ext cx="1371600" cy="1143000"/>
        </a:xfrm>
        <a:custGeom>
          <a:avLst/>
          <a:gdLst>
            <a:gd name="T0" fmla="*/ 0 w 144"/>
            <a:gd name="T1" fmla="*/ 2147483647 h 54"/>
            <a:gd name="T2" fmla="*/ 2147483647 w 144"/>
            <a:gd name="T3" fmla="*/ 2147483647 h 54"/>
            <a:gd name="T4" fmla="*/ 2147483647 w 144"/>
            <a:gd name="T5" fmla="*/ 0 h 54"/>
            <a:gd name="T6" fmla="*/ 2147483647 w 144"/>
            <a:gd name="T7" fmla="*/ 0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54"/>
              </a:moveTo>
              <a:lnTo>
                <a:pt x="72" y="54"/>
              </a:lnTo>
              <a:lnTo>
                <a:pt x="72" y="0"/>
              </a:lnTo>
              <a:lnTo>
                <a:pt x="144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21</xdr:row>
      <xdr:rowOff>133350</xdr:rowOff>
    </xdr:from>
    <xdr:to>
      <xdr:col>16</xdr:col>
      <xdr:colOff>0</xdr:colOff>
      <xdr:row>24</xdr:row>
      <xdr:rowOff>133350</xdr:rowOff>
    </xdr:to>
    <xdr:sp macro="" textlink="">
      <xdr:nvSpPr>
        <xdr:cNvPr id="5" name="Freefor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/>
        </xdr:cNvSpPr>
      </xdr:nvSpPr>
      <xdr:spPr bwMode="auto">
        <a:xfrm>
          <a:off x="8543925" y="8458200"/>
          <a:ext cx="1371600" cy="1143000"/>
        </a:xfrm>
        <a:custGeom>
          <a:avLst/>
          <a:gdLst>
            <a:gd name="T0" fmla="*/ 0 w 144"/>
            <a:gd name="T1" fmla="*/ 2147483647 h 54"/>
            <a:gd name="T2" fmla="*/ 2147483647 w 144"/>
            <a:gd name="T3" fmla="*/ 2147483647 h 54"/>
            <a:gd name="T4" fmla="*/ 2147483647 w 144"/>
            <a:gd name="T5" fmla="*/ 0 h 54"/>
            <a:gd name="T6" fmla="*/ 2147483647 w 144"/>
            <a:gd name="T7" fmla="*/ 0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54"/>
              </a:moveTo>
              <a:lnTo>
                <a:pt x="72" y="54"/>
              </a:lnTo>
              <a:lnTo>
                <a:pt x="72" y="0"/>
              </a:lnTo>
              <a:lnTo>
                <a:pt x="144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9</xdr:row>
      <xdr:rowOff>133350</xdr:rowOff>
    </xdr:from>
    <xdr:to>
      <xdr:col>17</xdr:col>
      <xdr:colOff>676275</xdr:colOff>
      <xdr:row>15</xdr:row>
      <xdr:rowOff>133350</xdr:rowOff>
    </xdr:to>
    <xdr:sp macro="" textlink="">
      <xdr:nvSpPr>
        <xdr:cNvPr id="13" name="Freeform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>
          <a:spLocks/>
        </xdr:cNvSpPr>
      </xdr:nvSpPr>
      <xdr:spPr bwMode="auto">
        <a:xfrm flipV="1">
          <a:off x="9915525" y="3886200"/>
          <a:ext cx="1362075" cy="22860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45</xdr:row>
      <xdr:rowOff>133350</xdr:rowOff>
    </xdr:from>
    <xdr:to>
      <xdr:col>16</xdr:col>
      <xdr:colOff>0</xdr:colOff>
      <xdr:row>48</xdr:row>
      <xdr:rowOff>133350</xdr:rowOff>
    </xdr:to>
    <xdr:sp macro="" textlink="">
      <xdr:nvSpPr>
        <xdr:cNvPr id="9" name="Freeform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/>
        </xdr:cNvSpPr>
      </xdr:nvSpPr>
      <xdr:spPr bwMode="auto">
        <a:xfrm>
          <a:off x="8543925" y="17602200"/>
          <a:ext cx="1371600" cy="1143000"/>
        </a:xfrm>
        <a:custGeom>
          <a:avLst/>
          <a:gdLst>
            <a:gd name="T0" fmla="*/ 0 w 144"/>
            <a:gd name="T1" fmla="*/ 2147483647 h 54"/>
            <a:gd name="T2" fmla="*/ 2147483647 w 144"/>
            <a:gd name="T3" fmla="*/ 2147483647 h 54"/>
            <a:gd name="T4" fmla="*/ 2147483647 w 144"/>
            <a:gd name="T5" fmla="*/ 0 h 54"/>
            <a:gd name="T6" fmla="*/ 2147483647 w 144"/>
            <a:gd name="T7" fmla="*/ 0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54"/>
              </a:moveTo>
              <a:lnTo>
                <a:pt x="72" y="54"/>
              </a:lnTo>
              <a:lnTo>
                <a:pt x="72" y="0"/>
              </a:lnTo>
              <a:lnTo>
                <a:pt x="144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676275</xdr:colOff>
      <xdr:row>39</xdr:row>
      <xdr:rowOff>133350</xdr:rowOff>
    </xdr:to>
    <xdr:sp macro="" textlink="">
      <xdr:nvSpPr>
        <xdr:cNvPr id="11" name="Freeform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>
          <a:spLocks/>
        </xdr:cNvSpPr>
      </xdr:nvSpPr>
      <xdr:spPr bwMode="auto">
        <a:xfrm flipV="1">
          <a:off x="9915525" y="13030200"/>
          <a:ext cx="1362075" cy="22860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15</xdr:row>
      <xdr:rowOff>133350</xdr:rowOff>
    </xdr:from>
    <xdr:to>
      <xdr:col>19</xdr:col>
      <xdr:colOff>0</xdr:colOff>
      <xdr:row>27</xdr:row>
      <xdr:rowOff>123825</xdr:rowOff>
    </xdr:to>
    <xdr:sp macro="" textlink="">
      <xdr:nvSpPr>
        <xdr:cNvPr id="15" name="Freeform 15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>
          <a:spLocks/>
        </xdr:cNvSpPr>
      </xdr:nvSpPr>
      <xdr:spPr bwMode="auto">
        <a:xfrm flipV="1">
          <a:off x="11287125" y="6172200"/>
          <a:ext cx="685800" cy="4562475"/>
        </a:xfrm>
        <a:custGeom>
          <a:avLst/>
          <a:gdLst>
            <a:gd name="T0" fmla="*/ 0 w 72"/>
            <a:gd name="T1" fmla="*/ 2147483647 h 313"/>
            <a:gd name="T2" fmla="*/ 0 w 72"/>
            <a:gd name="T3" fmla="*/ 0 h 313"/>
            <a:gd name="T4" fmla="*/ 2147483647 w 72"/>
            <a:gd name="T5" fmla="*/ 0 h 313"/>
            <a:gd name="T6" fmla="*/ 0 60000 65536"/>
            <a:gd name="T7" fmla="*/ 0 60000 65536"/>
            <a:gd name="T8" fmla="*/ 0 60000 65536"/>
            <a:gd name="T9" fmla="*/ 0 w 72"/>
            <a:gd name="T10" fmla="*/ 0 h 313"/>
            <a:gd name="T11" fmla="*/ 72 w 72"/>
            <a:gd name="T12" fmla="*/ 313 h 3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2" h="313">
              <a:moveTo>
                <a:pt x="0" y="313"/>
              </a:moveTo>
              <a:lnTo>
                <a:pt x="0" y="0"/>
              </a:lnTo>
              <a:lnTo>
                <a:pt x="72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9</xdr:row>
      <xdr:rowOff>133350</xdr:rowOff>
    </xdr:from>
    <xdr:to>
      <xdr:col>10</xdr:col>
      <xdr:colOff>0</xdr:colOff>
      <xdr:row>15</xdr:row>
      <xdr:rowOff>133350</xdr:rowOff>
    </xdr:to>
    <xdr:sp macro="" textlink="">
      <xdr:nvSpPr>
        <xdr:cNvPr id="21" name="Freeform 23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>
          <a:spLocks/>
        </xdr:cNvSpPr>
      </xdr:nvSpPr>
      <xdr:spPr bwMode="auto">
        <a:xfrm flipH="1" flipV="1">
          <a:off x="4438650" y="3886200"/>
          <a:ext cx="1362075" cy="22860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39</xdr:row>
      <xdr:rowOff>133350</xdr:rowOff>
    </xdr:from>
    <xdr:to>
      <xdr:col>10</xdr:col>
      <xdr:colOff>0</xdr:colOff>
      <xdr:row>45</xdr:row>
      <xdr:rowOff>133350</xdr:rowOff>
    </xdr:to>
    <xdr:sp macro="" textlink="">
      <xdr:nvSpPr>
        <xdr:cNvPr id="18" name="Freeform 20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>
          <a:spLocks/>
        </xdr:cNvSpPr>
      </xdr:nvSpPr>
      <xdr:spPr bwMode="auto">
        <a:xfrm flipH="1">
          <a:off x="4438650" y="15316200"/>
          <a:ext cx="1362075" cy="22860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133350</xdr:rowOff>
    </xdr:from>
    <xdr:to>
      <xdr:col>8</xdr:col>
      <xdr:colOff>0</xdr:colOff>
      <xdr:row>27</xdr:row>
      <xdr:rowOff>123825</xdr:rowOff>
    </xdr:to>
    <xdr:sp macro="" textlink="">
      <xdr:nvSpPr>
        <xdr:cNvPr id="23" name="Freeform 25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>
          <a:spLocks/>
        </xdr:cNvSpPr>
      </xdr:nvSpPr>
      <xdr:spPr bwMode="auto">
        <a:xfrm flipH="1" flipV="1">
          <a:off x="3743325" y="6172200"/>
          <a:ext cx="685800" cy="4562475"/>
        </a:xfrm>
        <a:custGeom>
          <a:avLst/>
          <a:gdLst>
            <a:gd name="T0" fmla="*/ 0 w 72"/>
            <a:gd name="T1" fmla="*/ 2147483647 h 313"/>
            <a:gd name="T2" fmla="*/ 0 w 72"/>
            <a:gd name="T3" fmla="*/ 0 h 313"/>
            <a:gd name="T4" fmla="*/ 2147483647 w 72"/>
            <a:gd name="T5" fmla="*/ 0 h 313"/>
            <a:gd name="T6" fmla="*/ 0 60000 65536"/>
            <a:gd name="T7" fmla="*/ 0 60000 65536"/>
            <a:gd name="T8" fmla="*/ 0 60000 65536"/>
            <a:gd name="T9" fmla="*/ 0 w 72"/>
            <a:gd name="T10" fmla="*/ 0 h 313"/>
            <a:gd name="T11" fmla="*/ 72 w 72"/>
            <a:gd name="T12" fmla="*/ 313 h 3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2" h="313">
              <a:moveTo>
                <a:pt x="0" y="313"/>
              </a:moveTo>
              <a:lnTo>
                <a:pt x="0" y="0"/>
              </a:lnTo>
              <a:lnTo>
                <a:pt x="72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</xdr:row>
      <xdr:rowOff>133350</xdr:rowOff>
    </xdr:from>
    <xdr:to>
      <xdr:col>16</xdr:col>
      <xdr:colOff>0</xdr:colOff>
      <xdr:row>9</xdr:row>
      <xdr:rowOff>133350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/>
        </xdr:cNvSpPr>
      </xdr:nvSpPr>
      <xdr:spPr bwMode="auto">
        <a:xfrm>
          <a:off x="8543925" y="2743200"/>
          <a:ext cx="1371600" cy="1143000"/>
        </a:xfrm>
        <a:custGeom>
          <a:avLst/>
          <a:gdLst>
            <a:gd name="T0" fmla="*/ 0 w 144"/>
            <a:gd name="T1" fmla="*/ 0 h 54"/>
            <a:gd name="T2" fmla="*/ 2147483647 w 144"/>
            <a:gd name="T3" fmla="*/ 0 h 54"/>
            <a:gd name="T4" fmla="*/ 2147483647 w 144"/>
            <a:gd name="T5" fmla="*/ 2147483647 h 54"/>
            <a:gd name="T6" fmla="*/ 2147483647 w 144"/>
            <a:gd name="T7" fmla="*/ 2147483647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0"/>
              </a:moveTo>
              <a:lnTo>
                <a:pt x="72" y="0"/>
              </a:lnTo>
              <a:lnTo>
                <a:pt x="72" y="54"/>
              </a:lnTo>
              <a:lnTo>
                <a:pt x="144" y="5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21</xdr:row>
      <xdr:rowOff>133350</xdr:rowOff>
    </xdr:from>
    <xdr:to>
      <xdr:col>16</xdr:col>
      <xdr:colOff>0</xdr:colOff>
      <xdr:row>24</xdr:row>
      <xdr:rowOff>133350</xdr:rowOff>
    </xdr:to>
    <xdr:sp macro="" textlink="">
      <xdr:nvSpPr>
        <xdr:cNvPr id="5" name="Freeform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/>
        </xdr:cNvSpPr>
      </xdr:nvSpPr>
      <xdr:spPr bwMode="auto">
        <a:xfrm>
          <a:off x="8543925" y="8458200"/>
          <a:ext cx="1371600" cy="1143000"/>
        </a:xfrm>
        <a:custGeom>
          <a:avLst/>
          <a:gdLst>
            <a:gd name="T0" fmla="*/ 0 w 144"/>
            <a:gd name="T1" fmla="*/ 2147483647 h 54"/>
            <a:gd name="T2" fmla="*/ 2147483647 w 144"/>
            <a:gd name="T3" fmla="*/ 2147483647 h 54"/>
            <a:gd name="T4" fmla="*/ 2147483647 w 144"/>
            <a:gd name="T5" fmla="*/ 0 h 54"/>
            <a:gd name="T6" fmla="*/ 2147483647 w 144"/>
            <a:gd name="T7" fmla="*/ 0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54"/>
              </a:moveTo>
              <a:lnTo>
                <a:pt x="72" y="54"/>
              </a:lnTo>
              <a:lnTo>
                <a:pt x="72" y="0"/>
              </a:lnTo>
              <a:lnTo>
                <a:pt x="144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33</xdr:row>
      <xdr:rowOff>133350</xdr:rowOff>
    </xdr:from>
    <xdr:to>
      <xdr:col>16</xdr:col>
      <xdr:colOff>0</xdr:colOff>
      <xdr:row>36</xdr:row>
      <xdr:rowOff>133350</xdr:rowOff>
    </xdr:to>
    <xdr:sp macro="" textlink="">
      <xdr:nvSpPr>
        <xdr:cNvPr id="7" name="Freeform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>
          <a:spLocks/>
        </xdr:cNvSpPr>
      </xdr:nvSpPr>
      <xdr:spPr bwMode="auto">
        <a:xfrm>
          <a:off x="8543925" y="13030200"/>
          <a:ext cx="1371600" cy="1143000"/>
        </a:xfrm>
        <a:custGeom>
          <a:avLst/>
          <a:gdLst>
            <a:gd name="T0" fmla="*/ 0 w 144"/>
            <a:gd name="T1" fmla="*/ 2147483647 h 54"/>
            <a:gd name="T2" fmla="*/ 2147483647 w 144"/>
            <a:gd name="T3" fmla="*/ 2147483647 h 54"/>
            <a:gd name="T4" fmla="*/ 2147483647 w 144"/>
            <a:gd name="T5" fmla="*/ 0 h 54"/>
            <a:gd name="T6" fmla="*/ 2147483647 w 144"/>
            <a:gd name="T7" fmla="*/ 0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54"/>
              </a:moveTo>
              <a:lnTo>
                <a:pt x="72" y="54"/>
              </a:lnTo>
              <a:lnTo>
                <a:pt x="72" y="0"/>
              </a:lnTo>
              <a:lnTo>
                <a:pt x="144" y="0"/>
              </a:lnTo>
            </a:path>
          </a:pathLst>
        </a:cu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133350</xdr:rowOff>
    </xdr:from>
    <xdr:to>
      <xdr:col>16</xdr:col>
      <xdr:colOff>0</xdr:colOff>
      <xdr:row>45</xdr:row>
      <xdr:rowOff>133350</xdr:rowOff>
    </xdr:to>
    <xdr:sp macro="" textlink="">
      <xdr:nvSpPr>
        <xdr:cNvPr id="8" name="Freeform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>
          <a:spLocks/>
        </xdr:cNvSpPr>
      </xdr:nvSpPr>
      <xdr:spPr bwMode="auto">
        <a:xfrm>
          <a:off x="8543925" y="16459200"/>
          <a:ext cx="1371600" cy="1143000"/>
        </a:xfrm>
        <a:custGeom>
          <a:avLst/>
          <a:gdLst>
            <a:gd name="T0" fmla="*/ 0 w 144"/>
            <a:gd name="T1" fmla="*/ 0 h 54"/>
            <a:gd name="T2" fmla="*/ 2147483647 w 144"/>
            <a:gd name="T3" fmla="*/ 0 h 54"/>
            <a:gd name="T4" fmla="*/ 2147483647 w 144"/>
            <a:gd name="T5" fmla="*/ 2147483647 h 54"/>
            <a:gd name="T6" fmla="*/ 2147483647 w 144"/>
            <a:gd name="T7" fmla="*/ 2147483647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0"/>
              </a:moveTo>
              <a:lnTo>
                <a:pt x="72" y="0"/>
              </a:lnTo>
              <a:lnTo>
                <a:pt x="72" y="54"/>
              </a:lnTo>
              <a:lnTo>
                <a:pt x="144" y="54"/>
              </a:lnTo>
            </a:path>
          </a:pathLst>
        </a:cu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39</xdr:row>
      <xdr:rowOff>133350</xdr:rowOff>
    </xdr:from>
    <xdr:to>
      <xdr:col>17</xdr:col>
      <xdr:colOff>676275</xdr:colOff>
      <xdr:row>45</xdr:row>
      <xdr:rowOff>133350</xdr:rowOff>
    </xdr:to>
    <xdr:sp macro="" textlink="">
      <xdr:nvSpPr>
        <xdr:cNvPr id="10" name="Freeform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>
          <a:spLocks/>
        </xdr:cNvSpPr>
      </xdr:nvSpPr>
      <xdr:spPr bwMode="auto">
        <a:xfrm>
          <a:off x="9915525" y="15316200"/>
          <a:ext cx="1362075" cy="22860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15</xdr:row>
      <xdr:rowOff>133350</xdr:rowOff>
    </xdr:from>
    <xdr:to>
      <xdr:col>17</xdr:col>
      <xdr:colOff>676275</xdr:colOff>
      <xdr:row>21</xdr:row>
      <xdr:rowOff>133350</xdr:rowOff>
    </xdr:to>
    <xdr:sp macro="" textlink="">
      <xdr:nvSpPr>
        <xdr:cNvPr id="12" name="Freeform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>
          <a:spLocks/>
        </xdr:cNvSpPr>
      </xdr:nvSpPr>
      <xdr:spPr bwMode="auto">
        <a:xfrm>
          <a:off x="9915525" y="6172200"/>
          <a:ext cx="1362075" cy="22860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15</xdr:row>
      <xdr:rowOff>133350</xdr:rowOff>
    </xdr:from>
    <xdr:to>
      <xdr:col>19</xdr:col>
      <xdr:colOff>0</xdr:colOff>
      <xdr:row>27</xdr:row>
      <xdr:rowOff>123825</xdr:rowOff>
    </xdr:to>
    <xdr:sp macro="" textlink="">
      <xdr:nvSpPr>
        <xdr:cNvPr id="15" name="Freeform 15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>
          <a:spLocks/>
        </xdr:cNvSpPr>
      </xdr:nvSpPr>
      <xdr:spPr bwMode="auto">
        <a:xfrm flipV="1">
          <a:off x="11287125" y="6172200"/>
          <a:ext cx="685800" cy="4562475"/>
        </a:xfrm>
        <a:custGeom>
          <a:avLst/>
          <a:gdLst>
            <a:gd name="T0" fmla="*/ 0 w 72"/>
            <a:gd name="T1" fmla="*/ 2147483647 h 313"/>
            <a:gd name="T2" fmla="*/ 0 w 72"/>
            <a:gd name="T3" fmla="*/ 0 h 313"/>
            <a:gd name="T4" fmla="*/ 2147483647 w 72"/>
            <a:gd name="T5" fmla="*/ 0 h 313"/>
            <a:gd name="T6" fmla="*/ 0 60000 65536"/>
            <a:gd name="T7" fmla="*/ 0 60000 65536"/>
            <a:gd name="T8" fmla="*/ 0 60000 65536"/>
            <a:gd name="T9" fmla="*/ 0 w 72"/>
            <a:gd name="T10" fmla="*/ 0 h 313"/>
            <a:gd name="T11" fmla="*/ 72 w 72"/>
            <a:gd name="T12" fmla="*/ 313 h 3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2" h="313">
              <a:moveTo>
                <a:pt x="0" y="313"/>
              </a:moveTo>
              <a:lnTo>
                <a:pt x="0" y="0"/>
              </a:lnTo>
              <a:lnTo>
                <a:pt x="72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27</xdr:row>
      <xdr:rowOff>133350</xdr:rowOff>
    </xdr:from>
    <xdr:to>
      <xdr:col>17</xdr:col>
      <xdr:colOff>0</xdr:colOff>
      <xdr:row>36</xdr:row>
      <xdr:rowOff>133350</xdr:rowOff>
    </xdr:to>
    <xdr:sp macro="" textlink="">
      <xdr:nvSpPr>
        <xdr:cNvPr id="16" name="Freeform 17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>
          <a:spLocks/>
        </xdr:cNvSpPr>
      </xdr:nvSpPr>
      <xdr:spPr bwMode="auto">
        <a:xfrm>
          <a:off x="9915525" y="10744200"/>
          <a:ext cx="685800" cy="3429000"/>
        </a:xfrm>
        <a:custGeom>
          <a:avLst/>
          <a:gdLst>
            <a:gd name="T0" fmla="*/ 0 w 72"/>
            <a:gd name="T1" fmla="*/ 2147483647 h 234"/>
            <a:gd name="T2" fmla="*/ 2147483647 w 72"/>
            <a:gd name="T3" fmla="*/ 2147483647 h 234"/>
            <a:gd name="T4" fmla="*/ 2147483647 w 72"/>
            <a:gd name="T5" fmla="*/ 0 h 234"/>
            <a:gd name="T6" fmla="*/ 2147483647 w 72"/>
            <a:gd name="T7" fmla="*/ 0 h 234"/>
            <a:gd name="T8" fmla="*/ 0 60000 65536"/>
            <a:gd name="T9" fmla="*/ 0 60000 65536"/>
            <a:gd name="T10" fmla="*/ 0 60000 65536"/>
            <a:gd name="T11" fmla="*/ 0 60000 65536"/>
            <a:gd name="T12" fmla="*/ 0 w 72"/>
            <a:gd name="T13" fmla="*/ 0 h 234"/>
            <a:gd name="T14" fmla="*/ 72 w 72"/>
            <a:gd name="T15" fmla="*/ 234 h 23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2" h="234">
              <a:moveTo>
                <a:pt x="0" y="234"/>
              </a:moveTo>
              <a:lnTo>
                <a:pt x="72" y="234"/>
              </a:lnTo>
              <a:lnTo>
                <a:pt x="72" y="0"/>
              </a:lnTo>
              <a:lnTo>
                <a:pt x="38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0</xdr:colOff>
      <xdr:row>18</xdr:row>
      <xdr:rowOff>123825</xdr:rowOff>
    </xdr:from>
    <xdr:to>
      <xdr:col>17</xdr:col>
      <xdr:colOff>0</xdr:colOff>
      <xdr:row>27</xdr:row>
      <xdr:rowOff>133350</xdr:rowOff>
    </xdr:to>
    <xdr:sp macro="" textlink="">
      <xdr:nvSpPr>
        <xdr:cNvPr id="17" name="Freeform 19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>
          <a:spLocks/>
        </xdr:cNvSpPr>
      </xdr:nvSpPr>
      <xdr:spPr bwMode="auto">
        <a:xfrm>
          <a:off x="9915525" y="7305675"/>
          <a:ext cx="685800" cy="3438525"/>
        </a:xfrm>
        <a:custGeom>
          <a:avLst/>
          <a:gdLst>
            <a:gd name="T0" fmla="*/ 2147483647 w 72"/>
            <a:gd name="T1" fmla="*/ 2147483647 h 235"/>
            <a:gd name="T2" fmla="*/ 2147483647 w 72"/>
            <a:gd name="T3" fmla="*/ 2147483647 h 235"/>
            <a:gd name="T4" fmla="*/ 2147483647 w 72"/>
            <a:gd name="T5" fmla="*/ 0 h 235"/>
            <a:gd name="T6" fmla="*/ 0 w 72"/>
            <a:gd name="T7" fmla="*/ 0 h 235"/>
            <a:gd name="T8" fmla="*/ 0 60000 65536"/>
            <a:gd name="T9" fmla="*/ 0 60000 65536"/>
            <a:gd name="T10" fmla="*/ 0 60000 65536"/>
            <a:gd name="T11" fmla="*/ 0 60000 65536"/>
            <a:gd name="T12" fmla="*/ 0 w 72"/>
            <a:gd name="T13" fmla="*/ 0 h 235"/>
            <a:gd name="T14" fmla="*/ 72 w 72"/>
            <a:gd name="T15" fmla="*/ 235 h 23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2" h="235">
              <a:moveTo>
                <a:pt x="36" y="235"/>
              </a:moveTo>
              <a:lnTo>
                <a:pt x="72" y="235"/>
              </a:lnTo>
              <a:lnTo>
                <a:pt x="72" y="0"/>
              </a:lnTo>
              <a:lnTo>
                <a:pt x="0" y="0"/>
              </a:lnTo>
            </a:path>
          </a:pathLst>
        </a:custGeom>
        <a:noFill/>
        <a:ln w="9525">
          <a:solidFill>
            <a:schemeClr val="tx1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9525</xdr:colOff>
      <xdr:row>39</xdr:row>
      <xdr:rowOff>133350</xdr:rowOff>
    </xdr:from>
    <xdr:to>
      <xdr:col>10</xdr:col>
      <xdr:colOff>0</xdr:colOff>
      <xdr:row>45</xdr:row>
      <xdr:rowOff>133350</xdr:rowOff>
    </xdr:to>
    <xdr:sp macro="" textlink="">
      <xdr:nvSpPr>
        <xdr:cNvPr id="18" name="Freeform 20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>
          <a:spLocks/>
        </xdr:cNvSpPr>
      </xdr:nvSpPr>
      <xdr:spPr bwMode="auto">
        <a:xfrm flipH="1">
          <a:off x="4438650" y="15316200"/>
          <a:ext cx="1362075" cy="22860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15</xdr:row>
      <xdr:rowOff>133350</xdr:rowOff>
    </xdr:from>
    <xdr:to>
      <xdr:col>10</xdr:col>
      <xdr:colOff>0</xdr:colOff>
      <xdr:row>21</xdr:row>
      <xdr:rowOff>133350</xdr:rowOff>
    </xdr:to>
    <xdr:sp macro="" textlink="">
      <xdr:nvSpPr>
        <xdr:cNvPr id="20" name="Freeform 22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>
          <a:spLocks/>
        </xdr:cNvSpPr>
      </xdr:nvSpPr>
      <xdr:spPr bwMode="auto">
        <a:xfrm flipH="1">
          <a:off x="4438650" y="6172200"/>
          <a:ext cx="1362075" cy="22860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9</xdr:row>
      <xdr:rowOff>133350</xdr:rowOff>
    </xdr:from>
    <xdr:to>
      <xdr:col>10</xdr:col>
      <xdr:colOff>0</xdr:colOff>
      <xdr:row>15</xdr:row>
      <xdr:rowOff>133350</xdr:rowOff>
    </xdr:to>
    <xdr:sp macro="" textlink="">
      <xdr:nvSpPr>
        <xdr:cNvPr id="21" name="Freeform 23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>
          <a:spLocks/>
        </xdr:cNvSpPr>
      </xdr:nvSpPr>
      <xdr:spPr bwMode="auto">
        <a:xfrm flipH="1" flipV="1">
          <a:off x="4438650" y="3886200"/>
          <a:ext cx="1362075" cy="22860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123825</xdr:rowOff>
    </xdr:from>
    <xdr:to>
      <xdr:col>8</xdr:col>
      <xdr:colOff>0</xdr:colOff>
      <xdr:row>39</xdr:row>
      <xdr:rowOff>133350</xdr:rowOff>
    </xdr:to>
    <xdr:sp macro="" textlink="">
      <xdr:nvSpPr>
        <xdr:cNvPr id="22" name="Freeform 24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>
          <a:spLocks/>
        </xdr:cNvSpPr>
      </xdr:nvSpPr>
      <xdr:spPr bwMode="auto">
        <a:xfrm flipH="1">
          <a:off x="3743325" y="10734675"/>
          <a:ext cx="685800" cy="4581525"/>
        </a:xfrm>
        <a:custGeom>
          <a:avLst/>
          <a:gdLst>
            <a:gd name="T0" fmla="*/ 0 w 72"/>
            <a:gd name="T1" fmla="*/ 2147483647 h 313"/>
            <a:gd name="T2" fmla="*/ 0 w 72"/>
            <a:gd name="T3" fmla="*/ 0 h 313"/>
            <a:gd name="T4" fmla="*/ 2147483647 w 72"/>
            <a:gd name="T5" fmla="*/ 0 h 313"/>
            <a:gd name="T6" fmla="*/ 0 60000 65536"/>
            <a:gd name="T7" fmla="*/ 0 60000 65536"/>
            <a:gd name="T8" fmla="*/ 0 60000 65536"/>
            <a:gd name="T9" fmla="*/ 0 w 72"/>
            <a:gd name="T10" fmla="*/ 0 h 313"/>
            <a:gd name="T11" fmla="*/ 72 w 72"/>
            <a:gd name="T12" fmla="*/ 313 h 3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2" h="313">
              <a:moveTo>
                <a:pt x="0" y="313"/>
              </a:moveTo>
              <a:lnTo>
                <a:pt x="0" y="0"/>
              </a:lnTo>
              <a:lnTo>
                <a:pt x="7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27</xdr:row>
      <xdr:rowOff>133350</xdr:rowOff>
    </xdr:from>
    <xdr:to>
      <xdr:col>10</xdr:col>
      <xdr:colOff>0</xdr:colOff>
      <xdr:row>36</xdr:row>
      <xdr:rowOff>133350</xdr:rowOff>
    </xdr:to>
    <xdr:sp macro="" textlink="">
      <xdr:nvSpPr>
        <xdr:cNvPr id="24" name="Freeform 26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>
          <a:spLocks/>
        </xdr:cNvSpPr>
      </xdr:nvSpPr>
      <xdr:spPr bwMode="auto">
        <a:xfrm flipH="1">
          <a:off x="5114925" y="10744200"/>
          <a:ext cx="685800" cy="3429000"/>
        </a:xfrm>
        <a:custGeom>
          <a:avLst/>
          <a:gdLst>
            <a:gd name="T0" fmla="*/ 0 w 72"/>
            <a:gd name="T1" fmla="*/ 2147483647 h 234"/>
            <a:gd name="T2" fmla="*/ 2147483647 w 72"/>
            <a:gd name="T3" fmla="*/ 2147483647 h 234"/>
            <a:gd name="T4" fmla="*/ 2147483647 w 72"/>
            <a:gd name="T5" fmla="*/ 0 h 234"/>
            <a:gd name="T6" fmla="*/ 2147483647 w 72"/>
            <a:gd name="T7" fmla="*/ 0 h 234"/>
            <a:gd name="T8" fmla="*/ 0 60000 65536"/>
            <a:gd name="T9" fmla="*/ 0 60000 65536"/>
            <a:gd name="T10" fmla="*/ 0 60000 65536"/>
            <a:gd name="T11" fmla="*/ 0 60000 65536"/>
            <a:gd name="T12" fmla="*/ 0 w 72"/>
            <a:gd name="T13" fmla="*/ 0 h 234"/>
            <a:gd name="T14" fmla="*/ 72 w 72"/>
            <a:gd name="T15" fmla="*/ 234 h 23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2" h="234">
              <a:moveTo>
                <a:pt x="0" y="234"/>
              </a:moveTo>
              <a:lnTo>
                <a:pt x="72" y="234"/>
              </a:lnTo>
              <a:lnTo>
                <a:pt x="72" y="0"/>
              </a:lnTo>
              <a:lnTo>
                <a:pt x="38" y="0"/>
              </a:lnTo>
            </a:path>
          </a:pathLst>
        </a:custGeom>
        <a:noFill/>
        <a:ln w="9525">
          <a:solidFill>
            <a:schemeClr val="tx1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123825</xdr:rowOff>
    </xdr:from>
    <xdr:to>
      <xdr:col>10</xdr:col>
      <xdr:colOff>0</xdr:colOff>
      <xdr:row>27</xdr:row>
      <xdr:rowOff>133350</xdr:rowOff>
    </xdr:to>
    <xdr:sp macro="" textlink="">
      <xdr:nvSpPr>
        <xdr:cNvPr id="25" name="Freeform 27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>
          <a:spLocks/>
        </xdr:cNvSpPr>
      </xdr:nvSpPr>
      <xdr:spPr bwMode="auto">
        <a:xfrm flipH="1">
          <a:off x="5114925" y="7305675"/>
          <a:ext cx="685800" cy="3438525"/>
        </a:xfrm>
        <a:custGeom>
          <a:avLst/>
          <a:gdLst>
            <a:gd name="T0" fmla="*/ 2147483647 w 72"/>
            <a:gd name="T1" fmla="*/ 2147483647 h 235"/>
            <a:gd name="T2" fmla="*/ 2147483647 w 72"/>
            <a:gd name="T3" fmla="*/ 2147483647 h 235"/>
            <a:gd name="T4" fmla="*/ 2147483647 w 72"/>
            <a:gd name="T5" fmla="*/ 0 h 235"/>
            <a:gd name="T6" fmla="*/ 0 w 72"/>
            <a:gd name="T7" fmla="*/ 0 h 235"/>
            <a:gd name="T8" fmla="*/ 0 60000 65536"/>
            <a:gd name="T9" fmla="*/ 0 60000 65536"/>
            <a:gd name="T10" fmla="*/ 0 60000 65536"/>
            <a:gd name="T11" fmla="*/ 0 60000 65536"/>
            <a:gd name="T12" fmla="*/ 0 w 72"/>
            <a:gd name="T13" fmla="*/ 0 h 235"/>
            <a:gd name="T14" fmla="*/ 72 w 72"/>
            <a:gd name="T15" fmla="*/ 235 h 23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2" h="235">
              <a:moveTo>
                <a:pt x="36" y="235"/>
              </a:moveTo>
              <a:lnTo>
                <a:pt x="72" y="235"/>
              </a:lnTo>
              <a:lnTo>
                <a:pt x="72" y="0"/>
              </a:lnTo>
              <a:lnTo>
                <a:pt x="0" y="0"/>
              </a:lnTo>
            </a:path>
          </a:pathLst>
        </a:custGeom>
        <a:noFill/>
        <a:ln w="9525">
          <a:solidFill>
            <a:schemeClr val="tx1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0</xdr:colOff>
      <xdr:row>9</xdr:row>
      <xdr:rowOff>133350</xdr:rowOff>
    </xdr:from>
    <xdr:to>
      <xdr:col>11</xdr:col>
      <xdr:colOff>0</xdr:colOff>
      <xdr:row>9</xdr:row>
      <xdr:rowOff>133350</xdr:rowOff>
    </xdr:to>
    <xdr:sp macro="" textlink="">
      <xdr:nvSpPr>
        <xdr:cNvPr id="26" name="Line 28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>
          <a:spLocks noChangeShapeType="1"/>
        </xdr:cNvSpPr>
      </xdr:nvSpPr>
      <xdr:spPr bwMode="auto">
        <a:xfrm>
          <a:off x="5800725" y="3886200"/>
          <a:ext cx="685800" cy="0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21</xdr:row>
      <xdr:rowOff>133350</xdr:rowOff>
    </xdr:from>
    <xdr:to>
      <xdr:col>11</xdr:col>
      <xdr:colOff>0</xdr:colOff>
      <xdr:row>21</xdr:row>
      <xdr:rowOff>133350</xdr:rowOff>
    </xdr:to>
    <xdr:sp macro="" textlink="">
      <xdr:nvSpPr>
        <xdr:cNvPr id="27" name="Line 29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>
          <a:spLocks noChangeShapeType="1"/>
        </xdr:cNvSpPr>
      </xdr:nvSpPr>
      <xdr:spPr bwMode="auto">
        <a:xfrm>
          <a:off x="5800725" y="8458200"/>
          <a:ext cx="685800" cy="0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33</xdr:row>
      <xdr:rowOff>133350</xdr:rowOff>
    </xdr:from>
    <xdr:to>
      <xdr:col>11</xdr:col>
      <xdr:colOff>0</xdr:colOff>
      <xdr:row>33</xdr:row>
      <xdr:rowOff>133350</xdr:rowOff>
    </xdr:to>
    <xdr:sp macro="" textlink="">
      <xdr:nvSpPr>
        <xdr:cNvPr id="28" name="Line 30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>
          <a:spLocks noChangeShapeType="1"/>
        </xdr:cNvSpPr>
      </xdr:nvSpPr>
      <xdr:spPr bwMode="auto">
        <a:xfrm>
          <a:off x="5800725" y="13030200"/>
          <a:ext cx="685800" cy="0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45</xdr:row>
      <xdr:rowOff>133350</xdr:rowOff>
    </xdr:from>
    <xdr:to>
      <xdr:col>11</xdr:col>
      <xdr:colOff>0</xdr:colOff>
      <xdr:row>45</xdr:row>
      <xdr:rowOff>133350</xdr:rowOff>
    </xdr:to>
    <xdr:sp macro="" textlink="">
      <xdr:nvSpPr>
        <xdr:cNvPr id="29" name="Line 31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>
          <a:spLocks noChangeShapeType="1"/>
        </xdr:cNvSpPr>
      </xdr:nvSpPr>
      <xdr:spPr bwMode="auto">
        <a:xfrm>
          <a:off x="5800725" y="17602200"/>
          <a:ext cx="685800" cy="0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9</xdr:row>
      <xdr:rowOff>133350</xdr:rowOff>
    </xdr:from>
    <xdr:to>
      <xdr:col>16</xdr:col>
      <xdr:colOff>0</xdr:colOff>
      <xdr:row>12</xdr:row>
      <xdr:rowOff>133350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/>
        </xdr:cNvSpPr>
      </xdr:nvSpPr>
      <xdr:spPr bwMode="auto">
        <a:xfrm>
          <a:off x="8572500" y="3886200"/>
          <a:ext cx="1371600" cy="1143000"/>
        </a:xfrm>
        <a:custGeom>
          <a:avLst/>
          <a:gdLst>
            <a:gd name="T0" fmla="*/ 0 w 144"/>
            <a:gd name="T1" fmla="*/ 2147483647 h 54"/>
            <a:gd name="T2" fmla="*/ 2147483647 w 144"/>
            <a:gd name="T3" fmla="*/ 2147483647 h 54"/>
            <a:gd name="T4" fmla="*/ 2147483647 w 144"/>
            <a:gd name="T5" fmla="*/ 0 h 54"/>
            <a:gd name="T6" fmla="*/ 2147483647 w 144"/>
            <a:gd name="T7" fmla="*/ 0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54"/>
              </a:moveTo>
              <a:lnTo>
                <a:pt x="72" y="54"/>
              </a:lnTo>
              <a:lnTo>
                <a:pt x="72" y="0"/>
              </a:lnTo>
              <a:lnTo>
                <a:pt x="144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18</xdr:row>
      <xdr:rowOff>133350</xdr:rowOff>
    </xdr:from>
    <xdr:to>
      <xdr:col>16</xdr:col>
      <xdr:colOff>0</xdr:colOff>
      <xdr:row>21</xdr:row>
      <xdr:rowOff>133350</xdr:rowOff>
    </xdr:to>
    <xdr:sp macro="" textlink="">
      <xdr:nvSpPr>
        <xdr:cNvPr id="4" name="Freeform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/>
        </xdr:cNvSpPr>
      </xdr:nvSpPr>
      <xdr:spPr bwMode="auto">
        <a:xfrm>
          <a:off x="8543925" y="7315200"/>
          <a:ext cx="1371600" cy="1143000"/>
        </a:xfrm>
        <a:custGeom>
          <a:avLst/>
          <a:gdLst>
            <a:gd name="T0" fmla="*/ 0 w 144"/>
            <a:gd name="T1" fmla="*/ 0 h 54"/>
            <a:gd name="T2" fmla="*/ 2147483647 w 144"/>
            <a:gd name="T3" fmla="*/ 0 h 54"/>
            <a:gd name="T4" fmla="*/ 2147483647 w 144"/>
            <a:gd name="T5" fmla="*/ 2147483647 h 54"/>
            <a:gd name="T6" fmla="*/ 2147483647 w 144"/>
            <a:gd name="T7" fmla="*/ 2147483647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0"/>
              </a:moveTo>
              <a:lnTo>
                <a:pt x="72" y="0"/>
              </a:lnTo>
              <a:lnTo>
                <a:pt x="72" y="54"/>
              </a:lnTo>
              <a:lnTo>
                <a:pt x="144" y="54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30</xdr:row>
      <xdr:rowOff>133350</xdr:rowOff>
    </xdr:from>
    <xdr:to>
      <xdr:col>16</xdr:col>
      <xdr:colOff>0</xdr:colOff>
      <xdr:row>33</xdr:row>
      <xdr:rowOff>133350</xdr:rowOff>
    </xdr:to>
    <xdr:sp macro="" textlink="">
      <xdr:nvSpPr>
        <xdr:cNvPr id="6" name="Freeform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/>
        </xdr:cNvSpPr>
      </xdr:nvSpPr>
      <xdr:spPr bwMode="auto">
        <a:xfrm>
          <a:off x="8543925" y="11887200"/>
          <a:ext cx="1371600" cy="1143000"/>
        </a:xfrm>
        <a:custGeom>
          <a:avLst/>
          <a:gdLst>
            <a:gd name="T0" fmla="*/ 0 w 144"/>
            <a:gd name="T1" fmla="*/ 0 h 54"/>
            <a:gd name="T2" fmla="*/ 2147483647 w 144"/>
            <a:gd name="T3" fmla="*/ 0 h 54"/>
            <a:gd name="T4" fmla="*/ 2147483647 w 144"/>
            <a:gd name="T5" fmla="*/ 2147483647 h 54"/>
            <a:gd name="T6" fmla="*/ 2147483647 w 144"/>
            <a:gd name="T7" fmla="*/ 2147483647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0"/>
              </a:moveTo>
              <a:lnTo>
                <a:pt x="72" y="0"/>
              </a:lnTo>
              <a:lnTo>
                <a:pt x="72" y="54"/>
              </a:lnTo>
              <a:lnTo>
                <a:pt x="144" y="54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676275</xdr:colOff>
      <xdr:row>39</xdr:row>
      <xdr:rowOff>133350</xdr:rowOff>
    </xdr:to>
    <xdr:sp macro="" textlink="">
      <xdr:nvSpPr>
        <xdr:cNvPr id="11" name="Freeform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>
          <a:spLocks/>
        </xdr:cNvSpPr>
      </xdr:nvSpPr>
      <xdr:spPr bwMode="auto">
        <a:xfrm flipV="1">
          <a:off x="9915525" y="13030200"/>
          <a:ext cx="1362075" cy="22860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45</xdr:row>
      <xdr:rowOff>133350</xdr:rowOff>
    </xdr:from>
    <xdr:to>
      <xdr:col>16</xdr:col>
      <xdr:colOff>0</xdr:colOff>
      <xdr:row>48</xdr:row>
      <xdr:rowOff>133350</xdr:rowOff>
    </xdr:to>
    <xdr:sp macro="" textlink="">
      <xdr:nvSpPr>
        <xdr:cNvPr id="9" name="Freeform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>
          <a:spLocks/>
        </xdr:cNvSpPr>
      </xdr:nvSpPr>
      <xdr:spPr bwMode="auto">
        <a:xfrm>
          <a:off x="8543925" y="17602200"/>
          <a:ext cx="1371600" cy="1143000"/>
        </a:xfrm>
        <a:custGeom>
          <a:avLst/>
          <a:gdLst>
            <a:gd name="T0" fmla="*/ 0 w 144"/>
            <a:gd name="T1" fmla="*/ 2147483647 h 54"/>
            <a:gd name="T2" fmla="*/ 2147483647 w 144"/>
            <a:gd name="T3" fmla="*/ 2147483647 h 54"/>
            <a:gd name="T4" fmla="*/ 2147483647 w 144"/>
            <a:gd name="T5" fmla="*/ 0 h 54"/>
            <a:gd name="T6" fmla="*/ 2147483647 w 144"/>
            <a:gd name="T7" fmla="*/ 0 h 54"/>
            <a:gd name="T8" fmla="*/ 0 60000 65536"/>
            <a:gd name="T9" fmla="*/ 0 60000 65536"/>
            <a:gd name="T10" fmla="*/ 0 60000 65536"/>
            <a:gd name="T11" fmla="*/ 0 60000 65536"/>
            <a:gd name="T12" fmla="*/ 0 w 144"/>
            <a:gd name="T13" fmla="*/ 0 h 54"/>
            <a:gd name="T14" fmla="*/ 144 w 144"/>
            <a:gd name="T15" fmla="*/ 54 h 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4" h="54">
              <a:moveTo>
                <a:pt x="0" y="54"/>
              </a:moveTo>
              <a:lnTo>
                <a:pt x="72" y="54"/>
              </a:lnTo>
              <a:lnTo>
                <a:pt x="72" y="0"/>
              </a:lnTo>
              <a:lnTo>
                <a:pt x="144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123825</xdr:rowOff>
    </xdr:from>
    <xdr:to>
      <xdr:col>19</xdr:col>
      <xdr:colOff>0</xdr:colOff>
      <xdr:row>39</xdr:row>
      <xdr:rowOff>133350</xdr:rowOff>
    </xdr:to>
    <xdr:sp macro="" textlink="">
      <xdr:nvSpPr>
        <xdr:cNvPr id="14" name="Freeform 14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>
          <a:spLocks/>
        </xdr:cNvSpPr>
      </xdr:nvSpPr>
      <xdr:spPr bwMode="auto">
        <a:xfrm>
          <a:off x="11287125" y="10734675"/>
          <a:ext cx="685800" cy="4581525"/>
        </a:xfrm>
        <a:custGeom>
          <a:avLst/>
          <a:gdLst>
            <a:gd name="T0" fmla="*/ 0 w 72"/>
            <a:gd name="T1" fmla="*/ 2147483647 h 313"/>
            <a:gd name="T2" fmla="*/ 0 w 72"/>
            <a:gd name="T3" fmla="*/ 0 h 313"/>
            <a:gd name="T4" fmla="*/ 2147483647 w 72"/>
            <a:gd name="T5" fmla="*/ 0 h 313"/>
            <a:gd name="T6" fmla="*/ 0 60000 65536"/>
            <a:gd name="T7" fmla="*/ 0 60000 65536"/>
            <a:gd name="T8" fmla="*/ 0 60000 65536"/>
            <a:gd name="T9" fmla="*/ 0 w 72"/>
            <a:gd name="T10" fmla="*/ 0 h 313"/>
            <a:gd name="T11" fmla="*/ 72 w 72"/>
            <a:gd name="T12" fmla="*/ 313 h 3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2" h="313">
              <a:moveTo>
                <a:pt x="0" y="313"/>
              </a:moveTo>
              <a:lnTo>
                <a:pt x="0" y="0"/>
              </a:lnTo>
              <a:lnTo>
                <a:pt x="72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33</xdr:row>
      <xdr:rowOff>133350</xdr:rowOff>
    </xdr:from>
    <xdr:to>
      <xdr:col>10</xdr:col>
      <xdr:colOff>0</xdr:colOff>
      <xdr:row>39</xdr:row>
      <xdr:rowOff>133350</xdr:rowOff>
    </xdr:to>
    <xdr:sp macro="" textlink="">
      <xdr:nvSpPr>
        <xdr:cNvPr id="19" name="Freeform 21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>
          <a:spLocks/>
        </xdr:cNvSpPr>
      </xdr:nvSpPr>
      <xdr:spPr bwMode="auto">
        <a:xfrm flipH="1" flipV="1">
          <a:off x="4438650" y="13030200"/>
          <a:ext cx="1362075" cy="22860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133350</xdr:rowOff>
    </xdr:from>
    <xdr:to>
      <xdr:col>8</xdr:col>
      <xdr:colOff>0</xdr:colOff>
      <xdr:row>27</xdr:row>
      <xdr:rowOff>123825</xdr:rowOff>
    </xdr:to>
    <xdr:sp macro="" textlink="">
      <xdr:nvSpPr>
        <xdr:cNvPr id="23" name="Freeform 25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>
          <a:spLocks/>
        </xdr:cNvSpPr>
      </xdr:nvSpPr>
      <xdr:spPr bwMode="auto">
        <a:xfrm flipH="1" flipV="1">
          <a:off x="3743325" y="6172200"/>
          <a:ext cx="685800" cy="4562475"/>
        </a:xfrm>
        <a:custGeom>
          <a:avLst/>
          <a:gdLst>
            <a:gd name="T0" fmla="*/ 0 w 72"/>
            <a:gd name="T1" fmla="*/ 2147483647 h 313"/>
            <a:gd name="T2" fmla="*/ 0 w 72"/>
            <a:gd name="T3" fmla="*/ 0 h 313"/>
            <a:gd name="T4" fmla="*/ 2147483647 w 72"/>
            <a:gd name="T5" fmla="*/ 0 h 313"/>
            <a:gd name="T6" fmla="*/ 0 60000 65536"/>
            <a:gd name="T7" fmla="*/ 0 60000 65536"/>
            <a:gd name="T8" fmla="*/ 0 60000 65536"/>
            <a:gd name="T9" fmla="*/ 0 w 72"/>
            <a:gd name="T10" fmla="*/ 0 h 313"/>
            <a:gd name="T11" fmla="*/ 72 w 72"/>
            <a:gd name="T12" fmla="*/ 313 h 3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2" h="313">
              <a:moveTo>
                <a:pt x="0" y="313"/>
              </a:moveTo>
              <a:lnTo>
                <a:pt x="0" y="0"/>
              </a:lnTo>
              <a:lnTo>
                <a:pt x="72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9</xdr:row>
      <xdr:rowOff>133350</xdr:rowOff>
    </xdr:from>
    <xdr:to>
      <xdr:col>17</xdr:col>
      <xdr:colOff>676275</xdr:colOff>
      <xdr:row>15</xdr:row>
      <xdr:rowOff>133350</xdr:rowOff>
    </xdr:to>
    <xdr:sp macro="" textlink="">
      <xdr:nvSpPr>
        <xdr:cNvPr id="13" name="Freeform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>
          <a:spLocks/>
        </xdr:cNvSpPr>
      </xdr:nvSpPr>
      <xdr:spPr bwMode="auto">
        <a:xfrm flipV="1">
          <a:off x="9915525" y="3886200"/>
          <a:ext cx="1362075" cy="2286000"/>
        </a:xfrm>
        <a:custGeom>
          <a:avLst/>
          <a:gdLst>
            <a:gd name="T0" fmla="*/ 0 w 143"/>
            <a:gd name="T1" fmla="*/ 2147483647 h 108"/>
            <a:gd name="T2" fmla="*/ 0 w 143"/>
            <a:gd name="T3" fmla="*/ 0 h 108"/>
            <a:gd name="T4" fmla="*/ 2147483647 w 143"/>
            <a:gd name="T5" fmla="*/ 0 h 108"/>
            <a:gd name="T6" fmla="*/ 0 60000 65536"/>
            <a:gd name="T7" fmla="*/ 0 60000 65536"/>
            <a:gd name="T8" fmla="*/ 0 60000 65536"/>
            <a:gd name="T9" fmla="*/ 0 w 143"/>
            <a:gd name="T10" fmla="*/ 0 h 108"/>
            <a:gd name="T11" fmla="*/ 143 w 143"/>
            <a:gd name="T12" fmla="*/ 108 h 1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3" h="108">
              <a:moveTo>
                <a:pt x="0" y="108"/>
              </a:moveTo>
              <a:lnTo>
                <a:pt x="0" y="0"/>
              </a:lnTo>
              <a:lnTo>
                <a:pt x="143" y="0"/>
              </a:lnTo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63500">
          <a:solidFill>
            <a:srgbClr val="FF0000"/>
          </a:solidFill>
          <a:round/>
          <a:headEnd/>
          <a:tailEnd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41"/>
  <sheetViews>
    <sheetView workbookViewId="0">
      <selection activeCell="B27" sqref="B27"/>
    </sheetView>
  </sheetViews>
  <sheetFormatPr defaultRowHeight="13.5" x14ac:dyDescent="0.15"/>
  <cols>
    <col min="1" max="1" width="3.75" style="149" customWidth="1"/>
    <col min="2" max="2" width="6" style="149" customWidth="1"/>
    <col min="3" max="3" width="19.375" style="188" customWidth="1"/>
    <col min="4" max="4" width="18.625" style="189" customWidth="1"/>
    <col min="5" max="6" width="18.625" style="190" customWidth="1"/>
    <col min="7" max="7" width="0.75" style="149" customWidth="1"/>
    <col min="8" max="16384" width="9" style="149"/>
  </cols>
  <sheetData>
    <row r="1" spans="1:10" ht="27.75" customHeight="1" x14ac:dyDescent="0.15">
      <c r="A1" s="201" t="s">
        <v>255</v>
      </c>
      <c r="B1" s="201"/>
      <c r="C1" s="201"/>
      <c r="D1" s="201"/>
      <c r="E1" s="201"/>
      <c r="F1" s="201"/>
    </row>
    <row r="2" spans="1:10" ht="28.5" customHeight="1" x14ac:dyDescent="0.15">
      <c r="A2" s="202"/>
      <c r="B2" s="202"/>
      <c r="C2" s="202"/>
      <c r="D2" s="202"/>
      <c r="E2" s="202"/>
      <c r="F2" s="202"/>
    </row>
    <row r="3" spans="1:10" ht="23.25" customHeight="1" x14ac:dyDescent="0.15">
      <c r="A3" s="150" t="s">
        <v>196</v>
      </c>
      <c r="B3" s="151" t="s">
        <v>197</v>
      </c>
      <c r="C3" s="152" t="s">
        <v>198</v>
      </c>
      <c r="D3" s="153"/>
      <c r="E3" s="154"/>
      <c r="F3" s="155"/>
    </row>
    <row r="4" spans="1:10" ht="20.100000000000001" customHeight="1" x14ac:dyDescent="0.15">
      <c r="A4" s="156">
        <v>1</v>
      </c>
      <c r="B4" s="157">
        <v>9</v>
      </c>
      <c r="C4" s="158" t="s">
        <v>190</v>
      </c>
      <c r="D4" s="156" t="s">
        <v>199</v>
      </c>
      <c r="E4" s="159">
        <v>12</v>
      </c>
      <c r="F4" s="159"/>
      <c r="G4" s="160"/>
      <c r="H4" s="160"/>
      <c r="I4" s="160"/>
      <c r="J4" s="160"/>
    </row>
    <row r="5" spans="1:10" ht="20.100000000000001" customHeight="1" x14ac:dyDescent="0.15">
      <c r="A5" s="161">
        <f t="shared" ref="A5:A38" si="0">A4+1</f>
        <v>2</v>
      </c>
      <c r="B5" s="162">
        <v>19</v>
      </c>
      <c r="C5" s="163" t="s">
        <v>200</v>
      </c>
      <c r="D5" s="164" t="s">
        <v>201</v>
      </c>
      <c r="E5" s="165">
        <v>12</v>
      </c>
      <c r="F5" s="165"/>
      <c r="G5" s="160"/>
      <c r="H5" s="160"/>
      <c r="I5" s="160"/>
      <c r="J5" s="160"/>
    </row>
    <row r="6" spans="1:10" ht="20.100000000000001" customHeight="1" x14ac:dyDescent="0.15">
      <c r="A6" s="161">
        <f t="shared" si="0"/>
        <v>3</v>
      </c>
      <c r="B6" s="162">
        <v>21</v>
      </c>
      <c r="C6" s="163" t="s">
        <v>182</v>
      </c>
      <c r="D6" s="164" t="s">
        <v>201</v>
      </c>
      <c r="E6" s="165">
        <v>19</v>
      </c>
      <c r="F6" s="165"/>
      <c r="G6" s="166"/>
      <c r="H6" s="166"/>
      <c r="I6" s="166"/>
      <c r="J6" s="166"/>
    </row>
    <row r="7" spans="1:10" ht="20.100000000000001" customHeight="1" x14ac:dyDescent="0.15">
      <c r="A7" s="161">
        <f t="shared" si="0"/>
        <v>4</v>
      </c>
      <c r="B7" s="162">
        <v>11</v>
      </c>
      <c r="C7" s="167" t="s">
        <v>184</v>
      </c>
      <c r="D7" s="164" t="s">
        <v>201</v>
      </c>
      <c r="E7" s="168">
        <v>13</v>
      </c>
      <c r="F7" s="168"/>
      <c r="G7" s="169"/>
      <c r="H7" s="169"/>
      <c r="I7" s="169"/>
      <c r="J7" s="169"/>
    </row>
    <row r="8" spans="1:10" ht="20.100000000000001" customHeight="1" x14ac:dyDescent="0.15">
      <c r="A8" s="161">
        <f t="shared" si="0"/>
        <v>5</v>
      </c>
      <c r="B8" s="162">
        <v>17</v>
      </c>
      <c r="C8" s="195" t="s">
        <v>252</v>
      </c>
      <c r="D8" s="164" t="s">
        <v>201</v>
      </c>
      <c r="E8" s="196">
        <v>11</v>
      </c>
      <c r="F8" s="165"/>
      <c r="G8" s="169"/>
      <c r="H8" s="169"/>
      <c r="I8" s="169"/>
      <c r="J8" s="169"/>
    </row>
    <row r="9" spans="1:10" ht="20.100000000000001" customHeight="1" x14ac:dyDescent="0.15">
      <c r="A9" s="161">
        <f t="shared" si="0"/>
        <v>6</v>
      </c>
      <c r="B9" s="162">
        <v>25</v>
      </c>
      <c r="C9" s="191" t="s">
        <v>253</v>
      </c>
      <c r="D9" s="164" t="s">
        <v>201</v>
      </c>
      <c r="E9" s="165">
        <v>11</v>
      </c>
      <c r="F9" s="165"/>
      <c r="G9" s="169"/>
      <c r="H9" s="169"/>
      <c r="I9" s="169"/>
      <c r="J9" s="169"/>
    </row>
    <row r="10" spans="1:10" ht="20.100000000000001" customHeight="1" x14ac:dyDescent="0.15">
      <c r="A10" s="161">
        <f t="shared" si="0"/>
        <v>7</v>
      </c>
      <c r="B10" s="162">
        <v>3</v>
      </c>
      <c r="C10" s="167" t="s">
        <v>202</v>
      </c>
      <c r="D10" s="164" t="s">
        <v>201</v>
      </c>
      <c r="E10" s="194">
        <v>13</v>
      </c>
      <c r="F10" s="165"/>
      <c r="G10" s="169"/>
      <c r="H10" s="169"/>
      <c r="I10" s="169"/>
      <c r="J10" s="169"/>
    </row>
    <row r="11" spans="1:10" ht="20.100000000000001" customHeight="1" x14ac:dyDescent="0.15">
      <c r="A11" s="161">
        <f t="shared" si="0"/>
        <v>8</v>
      </c>
      <c r="B11" s="162">
        <v>13</v>
      </c>
      <c r="C11" s="191" t="s">
        <v>256</v>
      </c>
      <c r="D11" s="164" t="s">
        <v>201</v>
      </c>
      <c r="E11" s="203">
        <v>20</v>
      </c>
      <c r="F11" s="165"/>
      <c r="G11" s="169"/>
      <c r="H11" s="169"/>
      <c r="I11" s="169"/>
      <c r="J11" s="169"/>
    </row>
    <row r="12" spans="1:10" ht="20.100000000000001" customHeight="1" x14ac:dyDescent="0.15">
      <c r="A12" s="161">
        <f t="shared" si="0"/>
        <v>9</v>
      </c>
      <c r="B12" s="162">
        <v>1</v>
      </c>
      <c r="C12" s="195" t="s">
        <v>257</v>
      </c>
      <c r="D12" s="164" t="s">
        <v>201</v>
      </c>
      <c r="E12" s="203"/>
      <c r="F12" s="194"/>
      <c r="G12" s="169"/>
      <c r="H12" s="169"/>
      <c r="I12" s="169"/>
      <c r="J12" s="169"/>
    </row>
    <row r="13" spans="1:10" ht="20.100000000000001" customHeight="1" x14ac:dyDescent="0.15">
      <c r="A13" s="161">
        <f t="shared" si="0"/>
        <v>10</v>
      </c>
      <c r="B13" s="162">
        <v>27</v>
      </c>
      <c r="C13" s="170" t="s">
        <v>203</v>
      </c>
      <c r="D13" s="164" t="s">
        <v>201</v>
      </c>
      <c r="E13" s="165">
        <v>16</v>
      </c>
      <c r="F13" s="168"/>
      <c r="G13" s="169"/>
      <c r="H13" s="169"/>
      <c r="I13" s="169"/>
      <c r="J13" s="169"/>
    </row>
    <row r="14" spans="1:10" ht="20.100000000000001" customHeight="1" x14ac:dyDescent="0.15">
      <c r="A14" s="161">
        <f t="shared" si="0"/>
        <v>11</v>
      </c>
      <c r="B14" s="162">
        <v>5</v>
      </c>
      <c r="C14" s="195" t="s">
        <v>220</v>
      </c>
      <c r="D14" s="164" t="s">
        <v>201</v>
      </c>
      <c r="E14" s="203">
        <v>21</v>
      </c>
      <c r="F14" s="165"/>
      <c r="G14" s="169"/>
      <c r="H14" s="169"/>
      <c r="I14" s="169"/>
      <c r="J14" s="169"/>
    </row>
    <row r="15" spans="1:10" ht="20.100000000000001" customHeight="1" x14ac:dyDescent="0.15">
      <c r="A15" s="161">
        <f t="shared" si="0"/>
        <v>12</v>
      </c>
      <c r="B15" s="176">
        <v>29</v>
      </c>
      <c r="C15" s="192" t="s">
        <v>221</v>
      </c>
      <c r="D15" s="177" t="s">
        <v>201</v>
      </c>
      <c r="E15" s="204"/>
      <c r="F15" s="178"/>
      <c r="G15" s="169"/>
      <c r="H15" s="169"/>
      <c r="I15" s="169"/>
      <c r="J15" s="169"/>
    </row>
    <row r="16" spans="1:10" ht="20.100000000000001" customHeight="1" x14ac:dyDescent="0.15">
      <c r="A16" s="161">
        <f t="shared" si="0"/>
        <v>13</v>
      </c>
      <c r="B16" s="172">
        <v>2</v>
      </c>
      <c r="C16" s="198" t="s">
        <v>222</v>
      </c>
      <c r="D16" s="156" t="s">
        <v>204</v>
      </c>
      <c r="E16" s="159">
        <v>10</v>
      </c>
      <c r="F16" s="159"/>
      <c r="G16" s="169"/>
      <c r="H16" s="169"/>
      <c r="I16" s="169"/>
      <c r="J16" s="169"/>
    </row>
    <row r="17" spans="1:10" ht="20.100000000000001" customHeight="1" x14ac:dyDescent="0.15">
      <c r="A17" s="161">
        <f t="shared" si="0"/>
        <v>14</v>
      </c>
      <c r="B17" s="162">
        <v>18</v>
      </c>
      <c r="C17" s="167" t="s">
        <v>193</v>
      </c>
      <c r="D17" s="164" t="s">
        <v>205</v>
      </c>
      <c r="E17" s="165">
        <v>18</v>
      </c>
      <c r="F17" s="165"/>
      <c r="G17" s="169"/>
      <c r="H17" s="169"/>
      <c r="I17" s="169"/>
      <c r="J17" s="169"/>
    </row>
    <row r="18" spans="1:10" ht="20.100000000000001" customHeight="1" x14ac:dyDescent="0.15">
      <c r="A18" s="161">
        <f t="shared" si="0"/>
        <v>15</v>
      </c>
      <c r="B18" s="162">
        <v>30</v>
      </c>
      <c r="C18" s="191" t="s">
        <v>248</v>
      </c>
      <c r="D18" s="164" t="s">
        <v>205</v>
      </c>
      <c r="E18" s="203">
        <v>20</v>
      </c>
      <c r="F18" s="165"/>
      <c r="G18" s="169"/>
      <c r="H18" s="169"/>
      <c r="I18" s="169"/>
      <c r="J18" s="169"/>
    </row>
    <row r="19" spans="1:10" ht="20.100000000000001" customHeight="1" x14ac:dyDescent="0.15">
      <c r="A19" s="161">
        <f t="shared" si="0"/>
        <v>16</v>
      </c>
      <c r="B19" s="162">
        <v>6</v>
      </c>
      <c r="C19" s="195" t="s">
        <v>249</v>
      </c>
      <c r="D19" s="164" t="s">
        <v>205</v>
      </c>
      <c r="E19" s="203"/>
      <c r="F19" s="168"/>
      <c r="G19" s="169"/>
      <c r="H19" s="169"/>
      <c r="I19" s="169"/>
      <c r="J19" s="169"/>
    </row>
    <row r="20" spans="1:10" ht="20.100000000000001" customHeight="1" x14ac:dyDescent="0.15">
      <c r="A20" s="161">
        <f t="shared" si="0"/>
        <v>17</v>
      </c>
      <c r="B20" s="162">
        <v>16</v>
      </c>
      <c r="C20" s="170" t="s">
        <v>191</v>
      </c>
      <c r="D20" s="164" t="s">
        <v>205</v>
      </c>
      <c r="E20" s="165">
        <v>12</v>
      </c>
      <c r="F20" s="165"/>
      <c r="G20" s="169"/>
      <c r="H20" s="169"/>
      <c r="I20" s="169"/>
      <c r="J20" s="169"/>
    </row>
    <row r="21" spans="1:10" ht="20.100000000000001" customHeight="1" x14ac:dyDescent="0.15">
      <c r="A21" s="161">
        <f t="shared" si="0"/>
        <v>18</v>
      </c>
      <c r="B21" s="162">
        <v>14</v>
      </c>
      <c r="C21" s="170" t="s">
        <v>189</v>
      </c>
      <c r="D21" s="164" t="s">
        <v>205</v>
      </c>
      <c r="E21" s="168">
        <v>15</v>
      </c>
      <c r="F21" s="168"/>
      <c r="G21" s="169"/>
      <c r="H21" s="169"/>
      <c r="I21" s="169"/>
      <c r="J21" s="169"/>
    </row>
    <row r="22" spans="1:10" ht="20.100000000000001" customHeight="1" x14ac:dyDescent="0.15">
      <c r="A22" s="161">
        <f t="shared" si="0"/>
        <v>19</v>
      </c>
      <c r="B22" s="162">
        <v>26</v>
      </c>
      <c r="C22" s="170" t="s">
        <v>185</v>
      </c>
      <c r="D22" s="164" t="s">
        <v>205</v>
      </c>
      <c r="E22" s="165">
        <v>12</v>
      </c>
      <c r="F22" s="168"/>
      <c r="G22" s="169"/>
      <c r="H22" s="169"/>
      <c r="I22" s="169"/>
      <c r="J22" s="169"/>
    </row>
    <row r="23" spans="1:10" ht="20.100000000000001" customHeight="1" x14ac:dyDescent="0.15">
      <c r="A23" s="161">
        <f t="shared" si="0"/>
        <v>20</v>
      </c>
      <c r="B23" s="162">
        <v>22</v>
      </c>
      <c r="C23" s="170" t="s">
        <v>187</v>
      </c>
      <c r="D23" s="164" t="s">
        <v>205</v>
      </c>
      <c r="E23" s="168">
        <v>10</v>
      </c>
      <c r="F23" s="165"/>
      <c r="G23" s="169"/>
      <c r="H23" s="169"/>
      <c r="I23" s="169"/>
      <c r="J23" s="169"/>
    </row>
    <row r="24" spans="1:10" ht="20.100000000000001" customHeight="1" x14ac:dyDescent="0.15">
      <c r="A24" s="161">
        <f t="shared" si="0"/>
        <v>21</v>
      </c>
      <c r="B24" s="162">
        <v>10</v>
      </c>
      <c r="C24" s="167" t="s">
        <v>194</v>
      </c>
      <c r="D24" s="164" t="s">
        <v>205</v>
      </c>
      <c r="E24" s="168">
        <v>12</v>
      </c>
      <c r="F24" s="165"/>
      <c r="G24" s="169"/>
      <c r="H24" s="169"/>
      <c r="I24" s="169"/>
      <c r="J24" s="169"/>
    </row>
    <row r="25" spans="1:10" ht="20.100000000000001" customHeight="1" x14ac:dyDescent="0.15">
      <c r="A25" s="161">
        <f t="shared" si="0"/>
        <v>22</v>
      </c>
      <c r="B25" s="176">
        <v>8</v>
      </c>
      <c r="C25" s="171" t="s">
        <v>206</v>
      </c>
      <c r="D25" s="177" t="s">
        <v>205</v>
      </c>
      <c r="E25" s="178">
        <v>13</v>
      </c>
      <c r="F25" s="178"/>
      <c r="G25" s="169"/>
      <c r="H25" s="169"/>
      <c r="I25" s="169"/>
      <c r="J25" s="169"/>
    </row>
    <row r="26" spans="1:10" ht="20.100000000000001" customHeight="1" x14ac:dyDescent="0.15">
      <c r="A26" s="161">
        <f t="shared" si="0"/>
        <v>23</v>
      </c>
      <c r="B26" s="172">
        <v>24</v>
      </c>
      <c r="C26" s="200" t="s">
        <v>186</v>
      </c>
      <c r="D26" s="156" t="s">
        <v>207</v>
      </c>
      <c r="E26" s="159">
        <v>14</v>
      </c>
      <c r="F26" s="159"/>
    </row>
    <row r="27" spans="1:10" ht="20.100000000000001" customHeight="1" x14ac:dyDescent="0.15">
      <c r="A27" s="161">
        <f t="shared" si="0"/>
        <v>24</v>
      </c>
      <c r="B27" s="162">
        <v>20</v>
      </c>
      <c r="C27" s="191" t="s">
        <v>254</v>
      </c>
      <c r="D27" s="161" t="s">
        <v>207</v>
      </c>
      <c r="E27" s="165">
        <v>11</v>
      </c>
      <c r="F27" s="165"/>
    </row>
    <row r="28" spans="1:10" ht="20.100000000000001" customHeight="1" x14ac:dyDescent="0.15">
      <c r="A28" s="161">
        <f t="shared" si="0"/>
        <v>25</v>
      </c>
      <c r="B28" s="162">
        <v>32</v>
      </c>
      <c r="C28" s="191" t="s">
        <v>192</v>
      </c>
      <c r="D28" s="161" t="s">
        <v>207</v>
      </c>
      <c r="E28" s="165">
        <v>13</v>
      </c>
      <c r="F28" s="165"/>
    </row>
    <row r="29" spans="1:10" ht="20.100000000000001" customHeight="1" x14ac:dyDescent="0.15">
      <c r="A29" s="161">
        <f t="shared" si="0"/>
        <v>26</v>
      </c>
      <c r="B29" s="176">
        <v>28</v>
      </c>
      <c r="C29" s="181" t="s">
        <v>188</v>
      </c>
      <c r="D29" s="182" t="s">
        <v>207</v>
      </c>
      <c r="E29" s="178">
        <v>17</v>
      </c>
      <c r="F29" s="178"/>
    </row>
    <row r="30" spans="1:10" ht="20.100000000000001" customHeight="1" x14ac:dyDescent="0.15">
      <c r="A30" s="161">
        <f t="shared" si="0"/>
        <v>27</v>
      </c>
      <c r="B30" s="174">
        <v>4</v>
      </c>
      <c r="C30" s="175" t="s">
        <v>209</v>
      </c>
      <c r="D30" s="179" t="s">
        <v>208</v>
      </c>
      <c r="E30" s="199">
        <v>16</v>
      </c>
      <c r="F30" s="199"/>
    </row>
    <row r="31" spans="1:10" ht="20.100000000000001" customHeight="1" x14ac:dyDescent="0.15">
      <c r="A31" s="161">
        <f t="shared" si="0"/>
        <v>28</v>
      </c>
      <c r="B31" s="162">
        <v>12</v>
      </c>
      <c r="C31" s="191" t="s">
        <v>212</v>
      </c>
      <c r="D31" s="197" t="s">
        <v>208</v>
      </c>
      <c r="E31" s="165">
        <v>12</v>
      </c>
      <c r="F31" s="165"/>
    </row>
    <row r="32" spans="1:10" ht="20.100000000000001" customHeight="1" x14ac:dyDescent="0.15">
      <c r="A32" s="161">
        <f t="shared" si="0"/>
        <v>29</v>
      </c>
      <c r="B32" s="162">
        <v>15</v>
      </c>
      <c r="C32" s="170" t="s">
        <v>211</v>
      </c>
      <c r="D32" s="161" t="s">
        <v>210</v>
      </c>
      <c r="E32" s="165">
        <v>18</v>
      </c>
      <c r="F32" s="165"/>
    </row>
    <row r="33" spans="1:10" ht="20.100000000000001" customHeight="1" x14ac:dyDescent="0.15">
      <c r="A33" s="161">
        <f t="shared" si="0"/>
        <v>30</v>
      </c>
      <c r="B33" s="162">
        <v>7</v>
      </c>
      <c r="C33" s="191" t="s">
        <v>250</v>
      </c>
      <c r="D33" s="197" t="s">
        <v>251</v>
      </c>
      <c r="E33" s="165">
        <v>14</v>
      </c>
      <c r="F33" s="165"/>
    </row>
    <row r="34" spans="1:10" ht="20.100000000000001" customHeight="1" x14ac:dyDescent="0.15">
      <c r="A34" s="161">
        <f t="shared" si="0"/>
        <v>31</v>
      </c>
      <c r="B34" s="162">
        <v>23</v>
      </c>
      <c r="C34" s="191" t="s">
        <v>183</v>
      </c>
      <c r="D34" s="197" t="s">
        <v>210</v>
      </c>
      <c r="E34" s="194">
        <v>12</v>
      </c>
      <c r="F34" s="165"/>
    </row>
    <row r="35" spans="1:10" ht="20.100000000000001" customHeight="1" x14ac:dyDescent="0.15">
      <c r="A35" s="161">
        <f t="shared" si="0"/>
        <v>32</v>
      </c>
      <c r="B35" s="176">
        <v>31</v>
      </c>
      <c r="C35" s="192" t="s">
        <v>215</v>
      </c>
      <c r="D35" s="193" t="s">
        <v>216</v>
      </c>
      <c r="E35" s="178">
        <v>11</v>
      </c>
      <c r="F35" s="178"/>
      <c r="J35" s="183"/>
    </row>
    <row r="36" spans="1:10" ht="20.100000000000001" customHeight="1" x14ac:dyDescent="0.15">
      <c r="A36" s="161">
        <f t="shared" si="0"/>
        <v>33</v>
      </c>
      <c r="B36" s="179"/>
      <c r="C36" s="180"/>
      <c r="D36" s="180"/>
      <c r="E36" s="173">
        <f>SUM(E4:E35)</f>
        <v>408</v>
      </c>
      <c r="F36" s="173"/>
      <c r="J36" s="183"/>
    </row>
    <row r="37" spans="1:10" ht="20.100000000000001" customHeight="1" x14ac:dyDescent="0.15">
      <c r="A37" s="161">
        <f t="shared" si="0"/>
        <v>34</v>
      </c>
      <c r="B37" s="161"/>
      <c r="C37" s="170"/>
      <c r="D37" s="170"/>
      <c r="E37" s="165"/>
      <c r="F37" s="165"/>
    </row>
    <row r="38" spans="1:10" ht="20.100000000000001" customHeight="1" x14ac:dyDescent="0.15">
      <c r="A38" s="161">
        <f t="shared" si="0"/>
        <v>35</v>
      </c>
      <c r="B38" s="182"/>
      <c r="C38" s="181"/>
      <c r="D38" s="181"/>
      <c r="E38" s="178"/>
      <c r="F38" s="178"/>
      <c r="I38" s="184"/>
    </row>
    <row r="39" spans="1:10" ht="20.100000000000001" customHeight="1" x14ac:dyDescent="0.15">
      <c r="A39" s="184"/>
      <c r="B39" s="184"/>
      <c r="C39" s="185"/>
      <c r="D39" s="186"/>
      <c r="E39" s="187"/>
      <c r="F39" s="187"/>
    </row>
    <row r="40" spans="1:10" s="184" customFormat="1" ht="3.75" customHeight="1" x14ac:dyDescent="0.15">
      <c r="A40" s="149"/>
      <c r="B40" s="149"/>
      <c r="C40" s="188"/>
      <c r="D40" s="189"/>
      <c r="E40" s="190"/>
      <c r="F40" s="190"/>
      <c r="I40" s="149"/>
    </row>
    <row r="41" spans="1:10" x14ac:dyDescent="0.15">
      <c r="E41" s="190">
        <f>COUNTA(E4:E35)</f>
        <v>29</v>
      </c>
    </row>
  </sheetData>
  <mergeCells count="5">
    <mergeCell ref="A1:F1"/>
    <mergeCell ref="A2:F2"/>
    <mergeCell ref="E18:E19"/>
    <mergeCell ref="E14:E15"/>
    <mergeCell ref="E11:E12"/>
  </mergeCells>
  <phoneticPr fontId="32"/>
  <printOptions horizontalCentered="1"/>
  <pageMargins left="0.78740157480314965" right="0.39370078740157483" top="0.59055118110236227" bottom="0.39370078740157483" header="0.51181102362204722" footer="0.51181102362204722"/>
  <pageSetup paperSize="9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opLeftCell="A7" zoomScale="60" zoomScaleNormal="60" workbookViewId="0">
      <selection sqref="A1:T1"/>
    </sheetView>
  </sheetViews>
  <sheetFormatPr defaultRowHeight="13.5" x14ac:dyDescent="0.15"/>
  <cols>
    <col min="1" max="1" width="6.25" style="64" customWidth="1"/>
    <col min="2" max="2" width="10" style="64" customWidth="1"/>
    <col min="3" max="5" width="4.625" style="64" customWidth="1"/>
    <col min="6" max="6" width="10" style="64" customWidth="1"/>
    <col min="7" max="9" width="9" style="64"/>
    <col min="10" max="11" width="9.125" style="64" bestFit="1" customWidth="1"/>
    <col min="12" max="14" width="9" style="64"/>
    <col min="15" max="17" width="9.125" style="64" bestFit="1" customWidth="1"/>
    <col min="18" max="19" width="9" style="64"/>
    <col min="20" max="20" width="15.625" style="64" bestFit="1" customWidth="1"/>
    <col min="21" max="16384" width="9" style="64"/>
  </cols>
  <sheetData>
    <row r="1" spans="1:36" ht="55.5" x14ac:dyDescent="0.5">
      <c r="A1" s="328" t="s">
        <v>213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63"/>
      <c r="V1" s="63"/>
      <c r="W1" s="63"/>
      <c r="X1" s="63"/>
      <c r="Y1" s="63"/>
      <c r="Z1" s="63"/>
      <c r="AA1" s="63"/>
      <c r="AB1" s="63"/>
    </row>
    <row r="2" spans="1:36" ht="30" customHeight="1" x14ac:dyDescent="0.15"/>
    <row r="3" spans="1:36" ht="30" customHeight="1" x14ac:dyDescent="0.2">
      <c r="J3" s="65" t="s">
        <v>34</v>
      </c>
      <c r="V3" s="66"/>
      <c r="W3" s="66"/>
      <c r="X3" s="66"/>
      <c r="Y3" s="67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</row>
    <row r="4" spans="1:36" ht="30" customHeight="1" thickBot="1" x14ac:dyDescent="0.2"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</row>
    <row r="5" spans="1:36" ht="30" customHeight="1" thickBot="1" x14ac:dyDescent="0.2">
      <c r="A5" s="329" t="s">
        <v>89</v>
      </c>
      <c r="B5" s="330"/>
      <c r="C5" s="331" t="s">
        <v>91</v>
      </c>
      <c r="D5" s="332"/>
      <c r="E5" s="332"/>
      <c r="F5" s="333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</row>
    <row r="6" spans="1:36" ht="30" customHeight="1" x14ac:dyDescent="0.2">
      <c r="A6" s="135" t="s">
        <v>174</v>
      </c>
      <c r="B6" s="320" t="str">
        <f>結果①!K3</f>
        <v/>
      </c>
      <c r="C6" s="321"/>
      <c r="D6" s="321"/>
      <c r="E6" s="321"/>
      <c r="F6" s="322"/>
      <c r="L6" s="304" t="str">
        <f>B6</f>
        <v/>
      </c>
      <c r="M6" s="305"/>
      <c r="N6" s="306"/>
      <c r="O6" s="68" t="str">
        <f>IF(C15="","",C15)</f>
        <v/>
      </c>
      <c r="V6" s="66"/>
      <c r="W6" s="66"/>
      <c r="X6" s="66"/>
      <c r="Y6" s="66"/>
      <c r="Z6" s="66"/>
      <c r="AA6" s="69"/>
      <c r="AB6" s="69"/>
      <c r="AC6" s="69"/>
      <c r="AD6" s="70"/>
      <c r="AE6" s="66"/>
      <c r="AF6" s="66"/>
      <c r="AG6" s="66"/>
      <c r="AH6" s="66"/>
      <c r="AI6" s="66"/>
      <c r="AJ6" s="66"/>
    </row>
    <row r="7" spans="1:36" ht="30" customHeight="1" x14ac:dyDescent="0.15">
      <c r="A7" s="136" t="s">
        <v>175</v>
      </c>
      <c r="B7" s="320" t="str">
        <f>結果①!K17</f>
        <v/>
      </c>
      <c r="C7" s="321"/>
      <c r="D7" s="321"/>
      <c r="E7" s="321"/>
      <c r="F7" s="322"/>
      <c r="L7" s="307"/>
      <c r="M7" s="308"/>
      <c r="N7" s="309"/>
      <c r="V7" s="66"/>
      <c r="W7" s="66"/>
      <c r="X7" s="66"/>
      <c r="Y7" s="66"/>
      <c r="Z7" s="66"/>
      <c r="AA7" s="69"/>
      <c r="AB7" s="69"/>
      <c r="AC7" s="69"/>
      <c r="AD7" s="66"/>
      <c r="AE7" s="66"/>
      <c r="AF7" s="66"/>
      <c r="AG7" s="66"/>
      <c r="AH7" s="66"/>
      <c r="AI7" s="66"/>
      <c r="AJ7" s="66"/>
    </row>
    <row r="8" spans="1:36" ht="30" customHeight="1" x14ac:dyDescent="0.15">
      <c r="A8" s="136" t="s">
        <v>176</v>
      </c>
      <c r="B8" s="320" t="str">
        <f>結果①!K31</f>
        <v/>
      </c>
      <c r="C8" s="321"/>
      <c r="D8" s="321"/>
      <c r="E8" s="321"/>
      <c r="F8" s="322"/>
      <c r="L8" s="310"/>
      <c r="M8" s="311"/>
      <c r="N8" s="312"/>
      <c r="V8" s="66"/>
      <c r="W8" s="66"/>
      <c r="X8" s="66"/>
      <c r="Y8" s="66"/>
      <c r="Z8" s="66"/>
      <c r="AA8" s="69"/>
      <c r="AB8" s="69"/>
      <c r="AC8" s="69"/>
      <c r="AD8" s="66"/>
      <c r="AE8" s="66"/>
      <c r="AF8" s="66"/>
      <c r="AG8" s="66"/>
      <c r="AH8" s="66"/>
      <c r="AI8" s="66"/>
      <c r="AJ8" s="66"/>
    </row>
    <row r="9" spans="1:36" ht="30" customHeight="1" x14ac:dyDescent="0.3">
      <c r="A9" s="136" t="s">
        <v>177</v>
      </c>
      <c r="B9" s="320" t="str">
        <f>結果①!K45</f>
        <v/>
      </c>
      <c r="C9" s="321"/>
      <c r="D9" s="321"/>
      <c r="E9" s="321"/>
      <c r="F9" s="322"/>
      <c r="J9" s="71"/>
      <c r="K9" s="72" t="str">
        <f>IF(C27="","",C27)</f>
        <v/>
      </c>
      <c r="L9" s="73"/>
      <c r="M9" s="73"/>
      <c r="N9" s="73"/>
      <c r="P9" s="74" t="str">
        <f>IF(C23="","",C23)</f>
        <v/>
      </c>
      <c r="V9" s="66"/>
      <c r="W9" s="66"/>
      <c r="X9" s="66"/>
      <c r="Y9" s="66"/>
      <c r="Z9" s="66"/>
      <c r="AA9" s="75"/>
      <c r="AB9" s="75"/>
      <c r="AC9" s="75"/>
      <c r="AD9" s="66"/>
      <c r="AE9" s="66"/>
      <c r="AF9" s="66"/>
      <c r="AG9" s="66"/>
      <c r="AH9" s="66"/>
      <c r="AI9" s="66"/>
      <c r="AJ9" s="66"/>
    </row>
    <row r="10" spans="1:36" ht="30" customHeight="1" x14ac:dyDescent="0.3">
      <c r="A10" s="136" t="s">
        <v>178</v>
      </c>
      <c r="B10" s="320" t="str">
        <f>結果②!K3</f>
        <v/>
      </c>
      <c r="C10" s="321"/>
      <c r="D10" s="321"/>
      <c r="E10" s="321"/>
      <c r="F10" s="322"/>
      <c r="L10" s="73"/>
      <c r="M10" s="73"/>
      <c r="N10" s="73"/>
      <c r="O10" s="72" t="str">
        <f>IF(C16="","",IF(C16&lt;&gt;"",CONCATENATE(C16,D16,E16)))</f>
        <v/>
      </c>
      <c r="V10" s="66"/>
      <c r="W10" s="66"/>
      <c r="X10" s="66"/>
      <c r="Y10" s="66"/>
      <c r="Z10" s="66"/>
      <c r="AA10" s="75"/>
      <c r="AB10" s="75"/>
      <c r="AC10" s="75"/>
      <c r="AD10" s="76"/>
      <c r="AE10" s="66"/>
      <c r="AF10" s="66"/>
      <c r="AG10" s="66"/>
      <c r="AH10" s="66"/>
      <c r="AI10" s="66"/>
      <c r="AJ10" s="66"/>
    </row>
    <row r="11" spans="1:36" ht="30" customHeight="1" x14ac:dyDescent="0.3">
      <c r="A11" s="136" t="s">
        <v>179</v>
      </c>
      <c r="B11" s="320" t="str">
        <f>結果②!K17</f>
        <v/>
      </c>
      <c r="C11" s="321"/>
      <c r="D11" s="321"/>
      <c r="E11" s="321"/>
      <c r="F11" s="322"/>
      <c r="L11" s="73"/>
      <c r="M11" s="73"/>
      <c r="N11" s="73"/>
      <c r="V11" s="66"/>
      <c r="W11" s="66"/>
      <c r="X11" s="66"/>
      <c r="Y11" s="66"/>
      <c r="Z11" s="66"/>
      <c r="AA11" s="75"/>
      <c r="AB11" s="75"/>
      <c r="AC11" s="75"/>
      <c r="AD11" s="66"/>
      <c r="AE11" s="66"/>
      <c r="AF11" s="66"/>
      <c r="AG11" s="66"/>
      <c r="AH11" s="66"/>
      <c r="AI11" s="66"/>
      <c r="AJ11" s="66"/>
    </row>
    <row r="12" spans="1:36" ht="30" customHeight="1" x14ac:dyDescent="0.15">
      <c r="A12" s="136" t="s">
        <v>180</v>
      </c>
      <c r="B12" s="320" t="str">
        <f>結果②!K31</f>
        <v/>
      </c>
      <c r="C12" s="321"/>
      <c r="D12" s="321"/>
      <c r="E12" s="321"/>
      <c r="F12" s="322"/>
      <c r="L12" s="304" t="str">
        <f>B7</f>
        <v/>
      </c>
      <c r="M12" s="305"/>
      <c r="N12" s="306"/>
      <c r="V12" s="66"/>
      <c r="W12" s="66"/>
      <c r="X12" s="66"/>
      <c r="Y12" s="66"/>
      <c r="Z12" s="66"/>
      <c r="AA12" s="69"/>
      <c r="AB12" s="69"/>
      <c r="AC12" s="69"/>
      <c r="AD12" s="66"/>
      <c r="AE12" s="66"/>
      <c r="AF12" s="66"/>
      <c r="AG12" s="66"/>
      <c r="AH12" s="66"/>
      <c r="AI12" s="66"/>
      <c r="AJ12" s="66"/>
    </row>
    <row r="13" spans="1:36" ht="30" customHeight="1" thickBot="1" x14ac:dyDescent="0.2">
      <c r="A13" s="136" t="s">
        <v>181</v>
      </c>
      <c r="B13" s="320" t="str">
        <f>結果②!K45</f>
        <v/>
      </c>
      <c r="C13" s="321"/>
      <c r="D13" s="321"/>
      <c r="E13" s="321"/>
      <c r="F13" s="322"/>
      <c r="L13" s="307"/>
      <c r="M13" s="308"/>
      <c r="N13" s="309"/>
      <c r="V13" s="66"/>
      <c r="W13" s="66"/>
      <c r="X13" s="66"/>
      <c r="Y13" s="66"/>
      <c r="Z13" s="66"/>
      <c r="AA13" s="69"/>
      <c r="AB13" s="69"/>
      <c r="AC13" s="69"/>
      <c r="AD13" s="66"/>
      <c r="AE13" s="66"/>
      <c r="AF13" s="66"/>
      <c r="AG13" s="66"/>
      <c r="AH13" s="66"/>
      <c r="AI13" s="66"/>
      <c r="AJ13" s="66"/>
    </row>
    <row r="14" spans="1:36" ht="30" customHeight="1" thickTop="1" x14ac:dyDescent="0.2">
      <c r="A14" s="323" t="s">
        <v>92</v>
      </c>
      <c r="B14" s="324"/>
      <c r="C14" s="325" t="s">
        <v>93</v>
      </c>
      <c r="D14" s="326"/>
      <c r="E14" s="326"/>
      <c r="F14" s="327"/>
      <c r="L14" s="310"/>
      <c r="M14" s="311"/>
      <c r="N14" s="312"/>
      <c r="O14" s="68" t="str">
        <f>IF(E15="","",E15)</f>
        <v/>
      </c>
      <c r="V14" s="66"/>
      <c r="W14" s="66"/>
      <c r="X14" s="66"/>
      <c r="Y14" s="66"/>
      <c r="Z14" s="66"/>
      <c r="AA14" s="69"/>
      <c r="AB14" s="69"/>
      <c r="AC14" s="69"/>
      <c r="AD14" s="70"/>
      <c r="AE14" s="66"/>
      <c r="AF14" s="66"/>
      <c r="AG14" s="66"/>
      <c r="AH14" s="66"/>
      <c r="AI14" s="66"/>
      <c r="AJ14" s="66"/>
    </row>
    <row r="15" spans="1:36" ht="30" customHeight="1" x14ac:dyDescent="0.3">
      <c r="A15" s="77" t="s">
        <v>94</v>
      </c>
      <c r="B15" s="318" t="str">
        <f>B6</f>
        <v/>
      </c>
      <c r="C15" s="78"/>
      <c r="D15" s="79" t="s">
        <v>96</v>
      </c>
      <c r="E15" s="78"/>
      <c r="F15" s="302" t="str">
        <f>B7</f>
        <v/>
      </c>
      <c r="I15" s="71" t="str">
        <f>IF(C35="","",C35)</f>
        <v/>
      </c>
      <c r="J15" s="80"/>
      <c r="L15" s="73"/>
      <c r="M15" s="73"/>
      <c r="N15" s="73"/>
      <c r="Q15" s="80"/>
      <c r="R15" s="74" t="str">
        <f>IF(C31="","",C31)</f>
        <v/>
      </c>
      <c r="V15" s="66"/>
      <c r="W15" s="66"/>
      <c r="X15" s="66"/>
      <c r="Y15" s="70"/>
      <c r="Z15" s="66"/>
      <c r="AA15" s="75"/>
      <c r="AB15" s="75"/>
      <c r="AC15" s="75"/>
      <c r="AD15" s="66"/>
      <c r="AE15" s="66"/>
      <c r="AF15" s="70"/>
      <c r="AG15" s="66"/>
      <c r="AH15" s="66"/>
      <c r="AI15" s="66"/>
      <c r="AJ15" s="66"/>
    </row>
    <row r="16" spans="1:36" ht="30" customHeight="1" x14ac:dyDescent="0.3">
      <c r="A16" s="81" t="s">
        <v>97</v>
      </c>
      <c r="B16" s="319"/>
      <c r="C16" s="82"/>
      <c r="D16" s="83" t="s">
        <v>98</v>
      </c>
      <c r="E16" s="82"/>
      <c r="F16" s="303"/>
      <c r="K16" s="72" t="str">
        <f>IF(C28="","",IF(C28&lt;&gt;"",CONCATENATE(C28,D28,E28)))</f>
        <v/>
      </c>
      <c r="L16" s="73"/>
      <c r="M16" s="73"/>
      <c r="N16" s="73"/>
      <c r="P16" s="72" t="str">
        <f>IF(C24="","",IF(C24&lt;&gt;"",CONCATENATE(C24,D24,E24)))</f>
        <v/>
      </c>
      <c r="Q16" s="80"/>
      <c r="V16" s="66"/>
      <c r="W16" s="66"/>
      <c r="X16" s="66"/>
      <c r="Y16" s="66"/>
      <c r="Z16" s="76"/>
      <c r="AA16" s="75"/>
      <c r="AB16" s="75"/>
      <c r="AC16" s="75"/>
      <c r="AD16" s="66"/>
      <c r="AE16" s="76"/>
      <c r="AF16" s="70"/>
      <c r="AG16" s="66"/>
      <c r="AH16" s="66"/>
      <c r="AI16" s="66"/>
      <c r="AJ16" s="66"/>
    </row>
    <row r="17" spans="1:36" ht="30" customHeight="1" x14ac:dyDescent="0.3">
      <c r="A17" s="77" t="s">
        <v>99</v>
      </c>
      <c r="B17" s="313" t="str">
        <f>B8</f>
        <v/>
      </c>
      <c r="C17" s="78"/>
      <c r="D17" s="79" t="s">
        <v>95</v>
      </c>
      <c r="E17" s="78"/>
      <c r="F17" s="302" t="str">
        <f>B9</f>
        <v/>
      </c>
      <c r="J17" s="80"/>
      <c r="L17" s="73"/>
      <c r="M17" s="73"/>
      <c r="N17" s="73"/>
      <c r="Q17" s="80"/>
      <c r="V17" s="66"/>
      <c r="W17" s="66"/>
      <c r="X17" s="66"/>
      <c r="Y17" s="70"/>
      <c r="Z17" s="66"/>
      <c r="AA17" s="75"/>
      <c r="AB17" s="75"/>
      <c r="AC17" s="75"/>
      <c r="AD17" s="66"/>
      <c r="AE17" s="66"/>
      <c r="AF17" s="70"/>
      <c r="AG17" s="66"/>
      <c r="AH17" s="66"/>
      <c r="AI17" s="66"/>
      <c r="AJ17" s="66"/>
    </row>
    <row r="18" spans="1:36" ht="30" customHeight="1" x14ac:dyDescent="0.2">
      <c r="A18" s="81" t="s">
        <v>97</v>
      </c>
      <c r="B18" s="314"/>
      <c r="C18" s="82"/>
      <c r="D18" s="83" t="s">
        <v>100</v>
      </c>
      <c r="E18" s="82"/>
      <c r="F18" s="303"/>
      <c r="J18" s="71" t="str">
        <f>IF(C37="","",C37)</f>
        <v/>
      </c>
      <c r="L18" s="304" t="str">
        <f>B8</f>
        <v/>
      </c>
      <c r="M18" s="305"/>
      <c r="N18" s="306"/>
      <c r="O18" s="68" t="str">
        <f>IF(C17="","",C17)</f>
        <v/>
      </c>
      <c r="Q18" s="74" t="str">
        <f>IF(C33="","",C33)</f>
        <v/>
      </c>
      <c r="V18" s="66"/>
      <c r="W18" s="66"/>
      <c r="X18" s="66"/>
      <c r="Y18" s="66"/>
      <c r="Z18" s="66"/>
      <c r="AA18" s="69"/>
      <c r="AB18" s="69"/>
      <c r="AC18" s="69"/>
      <c r="AD18" s="70"/>
      <c r="AE18" s="66"/>
      <c r="AF18" s="66"/>
      <c r="AG18" s="66"/>
      <c r="AH18" s="66"/>
      <c r="AI18" s="66"/>
      <c r="AJ18" s="66"/>
    </row>
    <row r="19" spans="1:36" ht="30" customHeight="1" x14ac:dyDescent="0.2">
      <c r="A19" s="77" t="s">
        <v>101</v>
      </c>
      <c r="B19" s="313" t="str">
        <f>B10</f>
        <v/>
      </c>
      <c r="C19" s="78"/>
      <c r="D19" s="79" t="s">
        <v>95</v>
      </c>
      <c r="E19" s="78"/>
      <c r="F19" s="302" t="str">
        <f>B11</f>
        <v/>
      </c>
      <c r="K19" s="65"/>
      <c r="L19" s="307"/>
      <c r="M19" s="308"/>
      <c r="N19" s="309"/>
      <c r="V19" s="66"/>
      <c r="W19" s="66"/>
      <c r="X19" s="66"/>
      <c r="Y19" s="66"/>
      <c r="Z19" s="66"/>
      <c r="AA19" s="69"/>
      <c r="AB19" s="69"/>
      <c r="AC19" s="69"/>
      <c r="AD19" s="66"/>
      <c r="AE19" s="66"/>
      <c r="AF19" s="66"/>
      <c r="AG19" s="66"/>
      <c r="AH19" s="66"/>
      <c r="AI19" s="66"/>
      <c r="AJ19" s="66"/>
    </row>
    <row r="20" spans="1:36" ht="30" customHeight="1" x14ac:dyDescent="0.15">
      <c r="A20" s="81" t="s">
        <v>97</v>
      </c>
      <c r="B20" s="314"/>
      <c r="C20" s="82"/>
      <c r="D20" s="83" t="s">
        <v>100</v>
      </c>
      <c r="E20" s="82"/>
      <c r="F20" s="303"/>
      <c r="L20" s="310"/>
      <c r="M20" s="311"/>
      <c r="N20" s="312"/>
      <c r="V20" s="66"/>
      <c r="W20" s="66"/>
      <c r="X20" s="66"/>
      <c r="Y20" s="66"/>
      <c r="Z20" s="66"/>
      <c r="AA20" s="69"/>
      <c r="AB20" s="69"/>
      <c r="AC20" s="69"/>
      <c r="AD20" s="66"/>
      <c r="AE20" s="66"/>
      <c r="AF20" s="66"/>
      <c r="AG20" s="66"/>
      <c r="AH20" s="66"/>
      <c r="AI20" s="66"/>
      <c r="AJ20" s="66"/>
    </row>
    <row r="21" spans="1:36" ht="30" customHeight="1" x14ac:dyDescent="0.3">
      <c r="A21" s="77" t="s">
        <v>102</v>
      </c>
      <c r="B21" s="313" t="str">
        <f>B12</f>
        <v/>
      </c>
      <c r="C21" s="78"/>
      <c r="D21" s="79" t="s">
        <v>95</v>
      </c>
      <c r="E21" s="78"/>
      <c r="F21" s="302" t="str">
        <f>B13</f>
        <v/>
      </c>
      <c r="L21" s="73"/>
      <c r="M21" s="73"/>
      <c r="N21" s="73"/>
      <c r="V21" s="66"/>
      <c r="W21" s="66"/>
      <c r="X21" s="66"/>
      <c r="Y21" s="66"/>
      <c r="Z21" s="66"/>
      <c r="AA21" s="75"/>
      <c r="AB21" s="75"/>
      <c r="AC21" s="75"/>
      <c r="AD21" s="66"/>
      <c r="AE21" s="66"/>
      <c r="AF21" s="66"/>
      <c r="AG21" s="66"/>
      <c r="AH21" s="66"/>
      <c r="AI21" s="66"/>
      <c r="AJ21" s="66"/>
    </row>
    <row r="22" spans="1:36" ht="30" customHeight="1" x14ac:dyDescent="0.3">
      <c r="A22" s="81" t="s">
        <v>97</v>
      </c>
      <c r="B22" s="314"/>
      <c r="C22" s="82"/>
      <c r="D22" s="83" t="s">
        <v>100</v>
      </c>
      <c r="E22" s="82"/>
      <c r="F22" s="303"/>
      <c r="L22" s="73"/>
      <c r="M22" s="73"/>
      <c r="N22" s="73"/>
      <c r="O22" s="72" t="str">
        <f>IF(C18="","",IF(C18&lt;&gt;"",CONCATENATE(C18,D18,E18)))</f>
        <v/>
      </c>
      <c r="T22" s="317" t="str">
        <f>B6</f>
        <v/>
      </c>
      <c r="V22" s="66"/>
      <c r="W22" s="66"/>
      <c r="X22" s="66"/>
      <c r="Y22" s="66"/>
      <c r="Z22" s="66"/>
      <c r="AA22" s="75"/>
      <c r="AB22" s="75"/>
      <c r="AC22" s="75"/>
      <c r="AD22" s="76"/>
      <c r="AE22" s="66"/>
      <c r="AF22" s="66"/>
      <c r="AG22" s="66"/>
      <c r="AH22" s="66"/>
      <c r="AI22" s="66"/>
      <c r="AJ22" s="66"/>
    </row>
    <row r="23" spans="1:36" ht="30" customHeight="1" x14ac:dyDescent="0.3">
      <c r="A23" s="77" t="s">
        <v>103</v>
      </c>
      <c r="B23" s="318" t="str">
        <f>IF(C15="","",IF(C15-E15&gt;0,B15,IF(C15-E15&lt;0,F15,IF(C16-E16&gt;0,B15,IF(C16-E16&lt;0,F15)))))</f>
        <v/>
      </c>
      <c r="C23" s="78"/>
      <c r="D23" s="79" t="s">
        <v>95</v>
      </c>
      <c r="E23" s="78"/>
      <c r="F23" s="302" t="str">
        <f>IF(C17="","",IF(C17-E17&gt;0,B17,IF(C17-E17&lt;0,F17,IF(C18-E18&gt;0,B17,IF(C18-E18&lt;0,F17)))))</f>
        <v/>
      </c>
      <c r="J23" s="71"/>
      <c r="K23" s="84" t="str">
        <f>IF(E27="","",E27)</f>
        <v/>
      </c>
      <c r="L23" s="73"/>
      <c r="M23" s="73"/>
      <c r="N23" s="73"/>
      <c r="P23" s="74" t="str">
        <f>IF(E23="","",E23)</f>
        <v/>
      </c>
      <c r="T23" s="317"/>
      <c r="V23" s="66"/>
      <c r="W23" s="66"/>
      <c r="X23" s="66"/>
      <c r="Y23" s="66"/>
      <c r="Z23" s="66"/>
      <c r="AA23" s="75"/>
      <c r="AB23" s="75"/>
      <c r="AC23" s="75"/>
      <c r="AD23" s="66"/>
      <c r="AE23" s="66"/>
      <c r="AF23" s="66"/>
      <c r="AG23" s="66"/>
      <c r="AH23" s="66"/>
      <c r="AI23" s="66"/>
      <c r="AJ23" s="66"/>
    </row>
    <row r="24" spans="1:36" ht="30" customHeight="1" x14ac:dyDescent="0.15">
      <c r="A24" s="81" t="s">
        <v>104</v>
      </c>
      <c r="B24" s="319"/>
      <c r="C24" s="82"/>
      <c r="D24" s="83" t="s">
        <v>100</v>
      </c>
      <c r="E24" s="82"/>
      <c r="F24" s="303"/>
      <c r="L24" s="304" t="str">
        <f>B9</f>
        <v/>
      </c>
      <c r="M24" s="305"/>
      <c r="N24" s="306"/>
      <c r="T24" s="317"/>
      <c r="V24" s="66"/>
      <c r="W24" s="66"/>
      <c r="X24" s="66"/>
      <c r="Y24" s="66"/>
      <c r="Z24" s="66"/>
      <c r="AA24" s="69"/>
      <c r="AB24" s="69"/>
      <c r="AC24" s="69"/>
      <c r="AD24" s="66"/>
      <c r="AE24" s="66"/>
      <c r="AF24" s="66"/>
      <c r="AG24" s="66"/>
      <c r="AH24" s="66"/>
      <c r="AI24" s="66"/>
      <c r="AJ24" s="66"/>
    </row>
    <row r="25" spans="1:36" ht="30" customHeight="1" x14ac:dyDescent="0.15">
      <c r="A25" s="77" t="s">
        <v>102</v>
      </c>
      <c r="B25" s="313" t="str">
        <f>IF(C19="","",IF(C19-E19&gt;0,B19,IF(C19-E19&lt;0,F19,IF(C20-E20&gt;0,B19,IF(C20-E20&lt;0,F19)))))</f>
        <v/>
      </c>
      <c r="C25" s="78"/>
      <c r="D25" s="79" t="s">
        <v>95</v>
      </c>
      <c r="E25" s="78"/>
      <c r="F25" s="302" t="str">
        <f>IF(C21="","",IF(C21-E21&gt;0,B21,IF(C21-E21&lt;0,F21,IF(C22-E22&gt;0,B21,IF(C22-E22&lt;0,F21)))))</f>
        <v/>
      </c>
      <c r="L25" s="307"/>
      <c r="M25" s="308"/>
      <c r="N25" s="309"/>
      <c r="T25" s="317"/>
      <c r="V25" s="66"/>
      <c r="W25" s="66"/>
      <c r="X25" s="66"/>
      <c r="Y25" s="66"/>
      <c r="Z25" s="66"/>
      <c r="AA25" s="69"/>
      <c r="AB25" s="69"/>
      <c r="AC25" s="69"/>
      <c r="AD25" s="66"/>
      <c r="AE25" s="66"/>
      <c r="AF25" s="66"/>
      <c r="AG25" s="66"/>
      <c r="AH25" s="66"/>
      <c r="AI25" s="66"/>
      <c r="AJ25" s="66"/>
    </row>
    <row r="26" spans="1:36" ht="30" customHeight="1" x14ac:dyDescent="0.2">
      <c r="A26" s="81" t="s">
        <v>104</v>
      </c>
      <c r="B26" s="314"/>
      <c r="C26" s="82"/>
      <c r="D26" s="83" t="s">
        <v>100</v>
      </c>
      <c r="E26" s="82"/>
      <c r="F26" s="303"/>
      <c r="L26" s="310"/>
      <c r="M26" s="311"/>
      <c r="N26" s="312"/>
      <c r="O26" s="68" t="str">
        <f>IF(E17="","",E17)</f>
        <v/>
      </c>
      <c r="T26" s="317"/>
      <c r="V26" s="66"/>
      <c r="W26" s="66"/>
      <c r="X26" s="66"/>
      <c r="Y26" s="66"/>
      <c r="Z26" s="66"/>
      <c r="AA26" s="69"/>
      <c r="AB26" s="69"/>
      <c r="AC26" s="69"/>
      <c r="AD26" s="70"/>
      <c r="AE26" s="66"/>
      <c r="AF26" s="66"/>
      <c r="AG26" s="66"/>
      <c r="AH26" s="66"/>
      <c r="AI26" s="66"/>
      <c r="AJ26" s="66"/>
    </row>
    <row r="27" spans="1:36" ht="30" customHeight="1" x14ac:dyDescent="0.3">
      <c r="A27" s="85" t="s">
        <v>99</v>
      </c>
      <c r="B27" s="313" t="str">
        <f>IF(C15="","",IF(C15-E15&lt;0,B15,IF(C15-E15&gt;0,F15,IF(C16-E16&lt;0,B15,IF(C16-E16&gt;0,F15)))))</f>
        <v/>
      </c>
      <c r="C27" s="78"/>
      <c r="D27" s="79" t="s">
        <v>95</v>
      </c>
      <c r="E27" s="78"/>
      <c r="F27" s="302" t="str">
        <f>IF(C17="","",IF(C17-E17&lt;0,B17,IF(C17-E17&gt;0,F17,IF(C18-E18&lt;0,B17,IF(C18-E18&gt;0,F17)))))</f>
        <v/>
      </c>
      <c r="L27" s="73"/>
      <c r="M27" s="73"/>
      <c r="N27" s="73"/>
      <c r="T27" s="317"/>
      <c r="V27" s="66"/>
      <c r="W27" s="66"/>
      <c r="X27" s="66"/>
      <c r="Y27" s="66"/>
      <c r="Z27" s="66"/>
      <c r="AA27" s="75"/>
      <c r="AB27" s="75"/>
      <c r="AC27" s="75"/>
      <c r="AD27" s="66"/>
      <c r="AE27" s="66"/>
      <c r="AF27" s="66"/>
      <c r="AG27" s="66"/>
      <c r="AH27" s="66"/>
      <c r="AI27" s="66"/>
      <c r="AJ27" s="66"/>
    </row>
    <row r="28" spans="1:36" ht="30" customHeight="1" x14ac:dyDescent="0.3">
      <c r="A28" s="86" t="s">
        <v>105</v>
      </c>
      <c r="B28" s="314"/>
      <c r="C28" s="82"/>
      <c r="D28" s="83" t="s">
        <v>100</v>
      </c>
      <c r="E28" s="82"/>
      <c r="F28" s="303"/>
      <c r="I28" s="72" t="str">
        <f>IF(C36="","",IF(C36&lt;&gt;"",CONCATENATE(C36,D36,E36)))</f>
        <v/>
      </c>
      <c r="K28" s="72" t="str">
        <f>IF(C38="","",IF(C38&lt;&gt;"",CONCATENATE(C38,D38,E38)))</f>
        <v/>
      </c>
      <c r="L28" s="73"/>
      <c r="M28" s="73"/>
      <c r="N28" s="73"/>
      <c r="P28" s="72" t="str">
        <f>IF(C34="","",IF(C34&lt;&gt;"",CONCATENATE(C34,D34,E34)))</f>
        <v/>
      </c>
      <c r="R28" s="72" t="str">
        <f>IF(C32="","",IF(C32&lt;&gt;"",CONCATENATE(C32,D32,E32)))</f>
        <v/>
      </c>
      <c r="T28" s="317"/>
      <c r="V28" s="66"/>
      <c r="W28" s="66"/>
      <c r="X28" s="76"/>
      <c r="Y28" s="66"/>
      <c r="Z28" s="76"/>
      <c r="AA28" s="75"/>
      <c r="AB28" s="75"/>
      <c r="AC28" s="75"/>
      <c r="AD28" s="66"/>
      <c r="AE28" s="76"/>
      <c r="AF28" s="66"/>
      <c r="AG28" s="76"/>
      <c r="AH28" s="66"/>
      <c r="AI28" s="66"/>
      <c r="AJ28" s="66"/>
    </row>
    <row r="29" spans="1:36" ht="30" customHeight="1" x14ac:dyDescent="0.3">
      <c r="A29" s="85" t="s">
        <v>101</v>
      </c>
      <c r="B29" s="313" t="str">
        <f>IF(C19="","",IF(C19-E19&lt;0,B19,IF(C19-E19&gt;0,F19,IF(C20-E20&lt;0,B19,IF(C20-E20&gt;0,F19)))))</f>
        <v/>
      </c>
      <c r="C29" s="78"/>
      <c r="D29" s="79" t="s">
        <v>95</v>
      </c>
      <c r="E29" s="78"/>
      <c r="F29" s="302" t="str">
        <f>IF(C21="","",IF(C21-E21&lt;0,B21,IF(C21-E21&gt;0,F21,IF(C22-E22&lt;0,B21,IF(C22-E22&gt;0,F21)))))</f>
        <v/>
      </c>
      <c r="L29" s="73"/>
      <c r="M29" s="73"/>
      <c r="N29" s="73"/>
      <c r="T29" s="317"/>
      <c r="V29" s="66"/>
      <c r="W29" s="66"/>
      <c r="X29" s="66"/>
      <c r="Y29" s="66"/>
      <c r="Z29" s="66"/>
      <c r="AA29" s="75"/>
      <c r="AB29" s="75"/>
      <c r="AC29" s="75"/>
      <c r="AD29" s="66"/>
      <c r="AE29" s="66"/>
      <c r="AF29" s="66"/>
      <c r="AG29" s="66"/>
      <c r="AH29" s="66"/>
      <c r="AI29" s="66"/>
      <c r="AJ29" s="66"/>
    </row>
    <row r="30" spans="1:36" ht="30" customHeight="1" x14ac:dyDescent="0.2">
      <c r="A30" s="86" t="s">
        <v>105</v>
      </c>
      <c r="B30" s="314"/>
      <c r="C30" s="82"/>
      <c r="D30" s="83" t="s">
        <v>100</v>
      </c>
      <c r="E30" s="82"/>
      <c r="F30" s="303"/>
      <c r="L30" s="304" t="str">
        <f>B10</f>
        <v/>
      </c>
      <c r="M30" s="305"/>
      <c r="N30" s="306"/>
      <c r="O30" s="68" t="str">
        <f>IF(C19="","",C19)</f>
        <v/>
      </c>
      <c r="T30" s="317"/>
      <c r="V30" s="66"/>
      <c r="W30" s="66"/>
      <c r="X30" s="66"/>
      <c r="Y30" s="66"/>
      <c r="Z30" s="66"/>
      <c r="AA30" s="69"/>
      <c r="AB30" s="69"/>
      <c r="AC30" s="69"/>
      <c r="AD30" s="70"/>
      <c r="AE30" s="66"/>
      <c r="AF30" s="66"/>
      <c r="AG30" s="66"/>
      <c r="AH30" s="66"/>
      <c r="AI30" s="66"/>
      <c r="AJ30" s="66"/>
    </row>
    <row r="31" spans="1:36" ht="30" customHeight="1" x14ac:dyDescent="0.15">
      <c r="A31" s="77" t="s">
        <v>103</v>
      </c>
      <c r="B31" s="318" t="str">
        <f>IF(C23="","",IF(C23-E23&gt;0,B23,IF(C23-E23&lt;0,F23,IF(C24-E24&gt;0,B23,IF(C24-E24&lt;0,F23)))))</f>
        <v/>
      </c>
      <c r="C31" s="78"/>
      <c r="D31" s="79" t="s">
        <v>95</v>
      </c>
      <c r="E31" s="78"/>
      <c r="F31" s="302" t="str">
        <f>IF(C25="","",IF(C25-E25&gt;0,B25,IF(C25-E25&lt;0,F25,IF(C26-E26&gt;0,B25,IF(C26-E26&lt;0,F25)))))</f>
        <v/>
      </c>
      <c r="L31" s="307"/>
      <c r="M31" s="308"/>
      <c r="N31" s="309"/>
      <c r="T31" s="317"/>
      <c r="V31" s="66"/>
      <c r="W31" s="66"/>
      <c r="X31" s="66"/>
      <c r="Y31" s="66"/>
      <c r="Z31" s="66"/>
      <c r="AA31" s="69"/>
      <c r="AB31" s="69"/>
      <c r="AC31" s="69"/>
      <c r="AD31" s="66"/>
      <c r="AE31" s="66"/>
      <c r="AF31" s="66"/>
      <c r="AG31" s="66"/>
      <c r="AH31" s="66"/>
      <c r="AI31" s="66"/>
      <c r="AJ31" s="66"/>
    </row>
    <row r="32" spans="1:36" ht="30" customHeight="1" x14ac:dyDescent="0.15">
      <c r="A32" s="81" t="s">
        <v>106</v>
      </c>
      <c r="B32" s="319"/>
      <c r="C32" s="82"/>
      <c r="D32" s="83" t="s">
        <v>100</v>
      </c>
      <c r="E32" s="82"/>
      <c r="F32" s="303"/>
      <c r="L32" s="310"/>
      <c r="M32" s="311"/>
      <c r="N32" s="312"/>
      <c r="T32" s="317"/>
      <c r="V32" s="66"/>
      <c r="W32" s="66"/>
      <c r="X32" s="66"/>
      <c r="Y32" s="66"/>
      <c r="Z32" s="66"/>
      <c r="AA32" s="69"/>
      <c r="AB32" s="69"/>
      <c r="AC32" s="69"/>
      <c r="AD32" s="66"/>
      <c r="AE32" s="66"/>
      <c r="AF32" s="66"/>
      <c r="AG32" s="66"/>
      <c r="AH32" s="66"/>
      <c r="AI32" s="66"/>
      <c r="AJ32" s="66"/>
    </row>
    <row r="33" spans="1:36" ht="30" customHeight="1" x14ac:dyDescent="0.3">
      <c r="A33" s="85" t="s">
        <v>102</v>
      </c>
      <c r="B33" s="313" t="str">
        <f>IF(C23="","",IF(C23-E23&lt;0,B23,IF(C23-E23&gt;0,F23,IF(C24-E24&lt;0,B23,IF(C24-E24&gt;0,F23)))))</f>
        <v/>
      </c>
      <c r="C33" s="78"/>
      <c r="D33" s="79" t="s">
        <v>95</v>
      </c>
      <c r="E33" s="78"/>
      <c r="F33" s="302" t="str">
        <f>IF(C25="","",IF(C25-E25&lt;0,B25,IF(C25-E25&gt;0,F25,IF(C26-E26&lt;0,B25,IF(C26-E26&gt;0,F25)))))</f>
        <v/>
      </c>
      <c r="J33" s="71"/>
      <c r="K33" s="72" t="str">
        <f>IF(C29="","",C29)</f>
        <v/>
      </c>
      <c r="L33" s="73"/>
      <c r="M33" s="73"/>
      <c r="N33" s="73"/>
      <c r="P33" s="74" t="str">
        <f>IF(C25="","",C25)</f>
        <v/>
      </c>
      <c r="T33" s="317"/>
      <c r="V33" s="66"/>
      <c r="W33" s="66"/>
      <c r="X33" s="66"/>
      <c r="Y33" s="66"/>
      <c r="Z33" s="66"/>
      <c r="AA33" s="75"/>
      <c r="AB33" s="75"/>
      <c r="AC33" s="75"/>
      <c r="AD33" s="66"/>
      <c r="AE33" s="66"/>
      <c r="AF33" s="66"/>
      <c r="AG33" s="66"/>
      <c r="AH33" s="66"/>
      <c r="AI33" s="66"/>
      <c r="AJ33" s="66"/>
    </row>
    <row r="34" spans="1:36" ht="30" customHeight="1" x14ac:dyDescent="0.3">
      <c r="A34" s="86" t="s">
        <v>105</v>
      </c>
      <c r="B34" s="314"/>
      <c r="C34" s="82"/>
      <c r="D34" s="83" t="s">
        <v>100</v>
      </c>
      <c r="E34" s="82"/>
      <c r="F34" s="303"/>
      <c r="L34" s="73"/>
      <c r="M34" s="73"/>
      <c r="N34" s="73"/>
      <c r="O34" s="72" t="str">
        <f>IF(C20="","",IF(C20&lt;&gt;"",CONCATENATE(C20,D20,E20)))</f>
        <v/>
      </c>
      <c r="T34" s="317"/>
      <c r="V34" s="66"/>
      <c r="W34" s="66"/>
      <c r="X34" s="66"/>
      <c r="Y34" s="66"/>
      <c r="Z34" s="66"/>
      <c r="AA34" s="75"/>
      <c r="AB34" s="75"/>
      <c r="AC34" s="75"/>
      <c r="AD34" s="76"/>
      <c r="AE34" s="66"/>
      <c r="AF34" s="66"/>
      <c r="AG34" s="66"/>
      <c r="AH34" s="66"/>
      <c r="AI34" s="66"/>
      <c r="AJ34" s="66"/>
    </row>
    <row r="35" spans="1:36" ht="30" customHeight="1" x14ac:dyDescent="0.3">
      <c r="A35" s="85" t="s">
        <v>99</v>
      </c>
      <c r="B35" s="313" t="str">
        <f>IF(C27="","",IF(C27-E27&gt;0,B27,IF(C27-E27&lt;0,F27,IF(C28-E28&gt;0,B27,IF(C28-E28&lt;0,F27)))))</f>
        <v/>
      </c>
      <c r="C35" s="78"/>
      <c r="D35" s="79" t="s">
        <v>95</v>
      </c>
      <c r="E35" s="78"/>
      <c r="F35" s="302" t="str">
        <f>IF(C29="","",IF(C29-E29&gt;0,B29,IF(C29-E29&lt;0,F29,IF(C30-E30&gt;0,B29,IF(C30-E30&lt;0,F29)))))</f>
        <v/>
      </c>
      <c r="L35" s="73"/>
      <c r="M35" s="73"/>
      <c r="N35" s="73"/>
      <c r="V35" s="66"/>
      <c r="W35" s="66"/>
      <c r="X35" s="66"/>
      <c r="Y35" s="66"/>
      <c r="Z35" s="66"/>
      <c r="AA35" s="75"/>
      <c r="AB35" s="75"/>
      <c r="AC35" s="75"/>
      <c r="AD35" s="66"/>
      <c r="AE35" s="66"/>
      <c r="AF35" s="66"/>
      <c r="AG35" s="66"/>
      <c r="AH35" s="66"/>
      <c r="AI35" s="66"/>
      <c r="AJ35" s="66"/>
    </row>
    <row r="36" spans="1:36" ht="30" customHeight="1" x14ac:dyDescent="0.15">
      <c r="A36" s="86" t="s">
        <v>105</v>
      </c>
      <c r="B36" s="314"/>
      <c r="C36" s="82"/>
      <c r="D36" s="83" t="s">
        <v>100</v>
      </c>
      <c r="E36" s="82"/>
      <c r="F36" s="303"/>
      <c r="L36" s="304" t="str">
        <f>B11</f>
        <v/>
      </c>
      <c r="M36" s="305"/>
      <c r="N36" s="306"/>
      <c r="V36" s="66"/>
      <c r="W36" s="66"/>
      <c r="X36" s="66"/>
      <c r="Y36" s="66"/>
      <c r="Z36" s="66"/>
      <c r="AA36" s="69"/>
      <c r="AB36" s="69"/>
      <c r="AC36" s="69"/>
      <c r="AD36" s="66"/>
      <c r="AE36" s="66"/>
      <c r="AF36" s="66"/>
      <c r="AG36" s="66"/>
      <c r="AH36" s="66"/>
      <c r="AI36" s="66"/>
      <c r="AJ36" s="66"/>
    </row>
    <row r="37" spans="1:36" ht="30" customHeight="1" x14ac:dyDescent="0.15">
      <c r="A37" s="85" t="s">
        <v>101</v>
      </c>
      <c r="B37" s="313" t="str">
        <f>IF(C27="","",IF(C27-E27&lt;0,B27,IF(C27-E27&gt;0,F27,IF(C28-E28&lt;0,B27,IF(C28-E28&gt;0,F27)))))</f>
        <v/>
      </c>
      <c r="C37" s="78"/>
      <c r="D37" s="79" t="s">
        <v>95</v>
      </c>
      <c r="E37" s="78"/>
      <c r="F37" s="302" t="str">
        <f>IF(C29="","",IF(C29-E29&lt;0,B29,IF(C29-E29&gt;0,F29,IF(C30-E30&lt;0,B29,IF(C30-E30&gt;0,F29)))))</f>
        <v/>
      </c>
      <c r="L37" s="307"/>
      <c r="M37" s="308"/>
      <c r="N37" s="309"/>
      <c r="V37" s="66"/>
      <c r="W37" s="66"/>
      <c r="X37" s="66"/>
      <c r="Y37" s="66"/>
      <c r="Z37" s="66"/>
      <c r="AA37" s="69"/>
      <c r="AB37" s="69"/>
      <c r="AC37" s="69"/>
      <c r="AD37" s="66"/>
      <c r="AE37" s="66"/>
      <c r="AF37" s="66"/>
      <c r="AG37" s="66"/>
      <c r="AH37" s="66"/>
      <c r="AI37" s="66"/>
      <c r="AJ37" s="66"/>
    </row>
    <row r="38" spans="1:36" ht="30" customHeight="1" thickBot="1" x14ac:dyDescent="0.25">
      <c r="A38" s="87" t="s">
        <v>105</v>
      </c>
      <c r="B38" s="315"/>
      <c r="C38" s="88"/>
      <c r="D38" s="89" t="s">
        <v>100</v>
      </c>
      <c r="E38" s="88"/>
      <c r="F38" s="316"/>
      <c r="J38" s="90" t="str">
        <f>IF(E37="","",E37)</f>
        <v/>
      </c>
      <c r="L38" s="310"/>
      <c r="M38" s="311"/>
      <c r="N38" s="312"/>
      <c r="O38" s="68" t="str">
        <f>IF(E19="","",E19)</f>
        <v/>
      </c>
      <c r="Q38" s="74" t="str">
        <f>IF(E33="","",E33)</f>
        <v/>
      </c>
      <c r="V38" s="66"/>
      <c r="W38" s="66"/>
      <c r="X38" s="66"/>
      <c r="Y38" s="66"/>
      <c r="Z38" s="66"/>
      <c r="AA38" s="69"/>
      <c r="AB38" s="69"/>
      <c r="AC38" s="69"/>
      <c r="AD38" s="70"/>
      <c r="AE38" s="66"/>
      <c r="AF38" s="66"/>
      <c r="AG38" s="66"/>
      <c r="AH38" s="66"/>
      <c r="AI38" s="66"/>
      <c r="AJ38" s="66"/>
    </row>
    <row r="39" spans="1:36" ht="30" customHeight="1" x14ac:dyDescent="0.3">
      <c r="J39" s="80"/>
      <c r="L39" s="73"/>
      <c r="M39" s="73"/>
      <c r="N39" s="73"/>
      <c r="Q39" s="80"/>
      <c r="V39" s="66"/>
      <c r="W39" s="66"/>
      <c r="X39" s="66"/>
      <c r="Y39" s="70"/>
      <c r="Z39" s="66"/>
      <c r="AA39" s="75"/>
      <c r="AB39" s="75"/>
      <c r="AC39" s="75"/>
      <c r="AD39" s="66"/>
      <c r="AE39" s="66"/>
      <c r="AF39" s="70"/>
      <c r="AG39" s="66"/>
      <c r="AH39" s="66"/>
      <c r="AI39" s="66"/>
      <c r="AJ39" s="66"/>
    </row>
    <row r="40" spans="1:36" ht="30" customHeight="1" x14ac:dyDescent="0.3">
      <c r="K40" s="72" t="str">
        <f>IF(C30="","",IF(C30&lt;&gt;"",CONCATENATE(C30,D30,E30)))</f>
        <v/>
      </c>
      <c r="L40" s="73"/>
      <c r="M40" s="73"/>
      <c r="N40" s="73"/>
      <c r="P40" s="72" t="str">
        <f>IF(C26="","",IF(C26&lt;&gt;"",CONCATENATE(C26,D26,E26)))</f>
        <v/>
      </c>
      <c r="Q40" s="80"/>
      <c r="V40" s="66"/>
      <c r="W40" s="66"/>
      <c r="X40" s="66"/>
      <c r="Y40" s="66"/>
      <c r="Z40" s="76"/>
      <c r="AA40" s="75"/>
      <c r="AB40" s="75"/>
      <c r="AC40" s="75"/>
      <c r="AD40" s="66"/>
      <c r="AE40" s="76"/>
      <c r="AF40" s="70"/>
      <c r="AG40" s="66"/>
      <c r="AH40" s="66"/>
      <c r="AI40" s="66"/>
      <c r="AJ40" s="66"/>
    </row>
    <row r="41" spans="1:36" ht="30" customHeight="1" x14ac:dyDescent="0.3">
      <c r="I41" s="90" t="str">
        <f>IF(E35="","",E35)</f>
        <v/>
      </c>
      <c r="J41" s="80"/>
      <c r="L41" s="73"/>
      <c r="M41" s="73"/>
      <c r="N41" s="73"/>
      <c r="Q41" s="80"/>
      <c r="R41" s="74" t="str">
        <f>IF(E31="","",E31)</f>
        <v/>
      </c>
      <c r="V41" s="66"/>
      <c r="W41" s="66"/>
      <c r="X41" s="66"/>
      <c r="Y41" s="70"/>
      <c r="Z41" s="66"/>
      <c r="AA41" s="75"/>
      <c r="AB41" s="75"/>
      <c r="AC41" s="75"/>
      <c r="AD41" s="66"/>
      <c r="AE41" s="66"/>
      <c r="AF41" s="70"/>
      <c r="AG41" s="66"/>
      <c r="AH41" s="66"/>
      <c r="AI41" s="66"/>
      <c r="AJ41" s="66"/>
    </row>
    <row r="42" spans="1:36" ht="30" customHeight="1" x14ac:dyDescent="0.2">
      <c r="L42" s="304" t="str">
        <f>B12</f>
        <v/>
      </c>
      <c r="M42" s="305"/>
      <c r="N42" s="306"/>
      <c r="O42" s="80" t="str">
        <f>IF(C21="","",C21)</f>
        <v/>
      </c>
      <c r="V42" s="66"/>
      <c r="W42" s="66"/>
      <c r="X42" s="66"/>
      <c r="Y42" s="66"/>
      <c r="Z42" s="66"/>
      <c r="AA42" s="69"/>
      <c r="AB42" s="69"/>
      <c r="AC42" s="69"/>
      <c r="AD42" s="70"/>
      <c r="AE42" s="66"/>
      <c r="AF42" s="66"/>
      <c r="AG42" s="66"/>
      <c r="AH42" s="66"/>
      <c r="AI42" s="66"/>
      <c r="AJ42" s="66"/>
    </row>
    <row r="43" spans="1:36" ht="30" customHeight="1" x14ac:dyDescent="0.15">
      <c r="L43" s="307"/>
      <c r="M43" s="308"/>
      <c r="N43" s="309"/>
      <c r="V43" s="66"/>
      <c r="W43" s="66"/>
      <c r="X43" s="66"/>
      <c r="Y43" s="66"/>
      <c r="Z43" s="66"/>
      <c r="AA43" s="69"/>
      <c r="AB43" s="69"/>
      <c r="AC43" s="69"/>
      <c r="AD43" s="66"/>
      <c r="AE43" s="66"/>
      <c r="AF43" s="66"/>
      <c r="AG43" s="66"/>
      <c r="AH43" s="66"/>
      <c r="AI43" s="66"/>
      <c r="AJ43" s="66"/>
    </row>
    <row r="44" spans="1:36" ht="30" customHeight="1" x14ac:dyDescent="0.15">
      <c r="L44" s="310"/>
      <c r="M44" s="311"/>
      <c r="N44" s="312"/>
      <c r="V44" s="66"/>
      <c r="W44" s="66"/>
      <c r="X44" s="66"/>
      <c r="Y44" s="66"/>
      <c r="Z44" s="66"/>
      <c r="AA44" s="69"/>
      <c r="AB44" s="69"/>
      <c r="AC44" s="69"/>
      <c r="AD44" s="66"/>
      <c r="AE44" s="66"/>
      <c r="AF44" s="66"/>
      <c r="AG44" s="66"/>
      <c r="AH44" s="66"/>
      <c r="AI44" s="66"/>
      <c r="AJ44" s="66"/>
    </row>
    <row r="45" spans="1:36" ht="30" customHeight="1" x14ac:dyDescent="0.3">
      <c r="L45" s="73"/>
      <c r="M45" s="73"/>
      <c r="N45" s="73"/>
      <c r="V45" s="66"/>
      <c r="W45" s="66"/>
      <c r="X45" s="66"/>
      <c r="Y45" s="66"/>
      <c r="Z45" s="66"/>
      <c r="AA45" s="75"/>
      <c r="AB45" s="75"/>
      <c r="AC45" s="75"/>
      <c r="AD45" s="66"/>
      <c r="AE45" s="66"/>
      <c r="AF45" s="66"/>
      <c r="AG45" s="66"/>
      <c r="AH45" s="66"/>
      <c r="AI45" s="66"/>
      <c r="AJ45" s="66"/>
    </row>
    <row r="46" spans="1:36" ht="30" customHeight="1" x14ac:dyDescent="0.3">
      <c r="L46" s="73"/>
      <c r="M46" s="73"/>
      <c r="N46" s="73"/>
      <c r="O46" s="72" t="str">
        <f>IF(C22="","",IF(C22&lt;&gt;"",CONCATENATE(C22,D22,E22)))</f>
        <v/>
      </c>
      <c r="V46" s="66"/>
      <c r="W46" s="66"/>
      <c r="X46" s="66"/>
      <c r="Y46" s="66"/>
      <c r="Z46" s="66"/>
      <c r="AA46" s="75"/>
      <c r="AB46" s="75"/>
      <c r="AC46" s="75"/>
      <c r="AD46" s="76"/>
      <c r="AE46" s="66"/>
      <c r="AF46" s="66"/>
      <c r="AG46" s="66"/>
      <c r="AH46" s="66"/>
      <c r="AI46" s="66"/>
      <c r="AJ46" s="66"/>
    </row>
    <row r="47" spans="1:36" ht="30" customHeight="1" x14ac:dyDescent="0.3">
      <c r="J47" s="71"/>
      <c r="K47" s="84" t="str">
        <f>IF(E29="","",E29)</f>
        <v/>
      </c>
      <c r="L47" s="73"/>
      <c r="M47" s="73"/>
      <c r="N47" s="73"/>
      <c r="P47" s="74" t="str">
        <f>IF(E25="","",E25)</f>
        <v/>
      </c>
      <c r="V47" s="66"/>
      <c r="W47" s="66"/>
      <c r="X47" s="66"/>
      <c r="Y47" s="66"/>
      <c r="Z47" s="66"/>
      <c r="AA47" s="75"/>
      <c r="AB47" s="75"/>
      <c r="AC47" s="75"/>
      <c r="AD47" s="66"/>
      <c r="AE47" s="66"/>
      <c r="AF47" s="66"/>
      <c r="AG47" s="66"/>
      <c r="AH47" s="66"/>
      <c r="AI47" s="66"/>
      <c r="AJ47" s="66"/>
    </row>
    <row r="48" spans="1:36" ht="30" customHeight="1" x14ac:dyDescent="0.15">
      <c r="L48" s="304" t="str">
        <f>B13</f>
        <v/>
      </c>
      <c r="M48" s="305"/>
      <c r="N48" s="306"/>
      <c r="V48" s="66"/>
      <c r="W48" s="66"/>
      <c r="X48" s="66"/>
      <c r="Y48" s="66"/>
      <c r="Z48" s="66"/>
      <c r="AA48" s="69"/>
      <c r="AB48" s="69"/>
      <c r="AC48" s="69"/>
      <c r="AD48" s="66"/>
      <c r="AE48" s="66"/>
      <c r="AF48" s="66"/>
      <c r="AG48" s="66"/>
      <c r="AH48" s="66"/>
      <c r="AI48" s="66"/>
      <c r="AJ48" s="66"/>
    </row>
    <row r="49" spans="12:36" ht="30" customHeight="1" x14ac:dyDescent="0.15">
      <c r="L49" s="307"/>
      <c r="M49" s="308"/>
      <c r="N49" s="309"/>
      <c r="V49" s="66"/>
      <c r="W49" s="66"/>
      <c r="X49" s="66"/>
      <c r="Y49" s="66"/>
      <c r="Z49" s="66"/>
      <c r="AA49" s="69"/>
      <c r="AB49" s="69"/>
      <c r="AC49" s="69"/>
      <c r="AD49" s="66"/>
      <c r="AE49" s="66"/>
      <c r="AF49" s="66"/>
      <c r="AG49" s="66"/>
      <c r="AH49" s="66"/>
      <c r="AI49" s="66"/>
      <c r="AJ49" s="66"/>
    </row>
    <row r="50" spans="12:36" ht="30" customHeight="1" x14ac:dyDescent="0.2">
      <c r="L50" s="310"/>
      <c r="M50" s="311"/>
      <c r="N50" s="312"/>
      <c r="O50" s="68" t="str">
        <f>IF(E21="","",E21)</f>
        <v/>
      </c>
      <c r="V50" s="66"/>
      <c r="W50" s="66"/>
      <c r="X50" s="66"/>
      <c r="Y50" s="66"/>
      <c r="Z50" s="66"/>
      <c r="AA50" s="69"/>
      <c r="AB50" s="69"/>
      <c r="AC50" s="69"/>
      <c r="AD50" s="70"/>
      <c r="AE50" s="66"/>
      <c r="AF50" s="66"/>
      <c r="AG50" s="66"/>
      <c r="AH50" s="66"/>
      <c r="AI50" s="66"/>
      <c r="AJ50" s="66"/>
    </row>
    <row r="51" spans="12:36" ht="30" customHeight="1" x14ac:dyDescent="0.15"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</row>
    <row r="52" spans="12:36" ht="30" customHeight="1" x14ac:dyDescent="0.15"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</row>
    <row r="53" spans="12:36" x14ac:dyDescent="0.15"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</row>
    <row r="54" spans="12:36" x14ac:dyDescent="0.15"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</row>
    <row r="55" spans="12:36" x14ac:dyDescent="0.15"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</row>
  </sheetData>
  <mergeCells count="46">
    <mergeCell ref="A1:T1"/>
    <mergeCell ref="A5:B5"/>
    <mergeCell ref="C5:F5"/>
    <mergeCell ref="B6:F6"/>
    <mergeCell ref="L6:N8"/>
    <mergeCell ref="B7:F7"/>
    <mergeCell ref="B8:F8"/>
    <mergeCell ref="B9:F9"/>
    <mergeCell ref="B10:F10"/>
    <mergeCell ref="B11:F11"/>
    <mergeCell ref="B12:F12"/>
    <mergeCell ref="L12:N14"/>
    <mergeCell ref="B13:F13"/>
    <mergeCell ref="A14:B14"/>
    <mergeCell ref="C14:F14"/>
    <mergeCell ref="B15:B16"/>
    <mergeCell ref="F15:F16"/>
    <mergeCell ref="B17:B18"/>
    <mergeCell ref="F17:F18"/>
    <mergeCell ref="L18:N20"/>
    <mergeCell ref="B19:B20"/>
    <mergeCell ref="F19:F20"/>
    <mergeCell ref="B21:B22"/>
    <mergeCell ref="F21:F22"/>
    <mergeCell ref="T22:T34"/>
    <mergeCell ref="B23:B24"/>
    <mergeCell ref="F23:F24"/>
    <mergeCell ref="L24:N26"/>
    <mergeCell ref="B25:B26"/>
    <mergeCell ref="F25:F26"/>
    <mergeCell ref="B27:B28"/>
    <mergeCell ref="F27:F28"/>
    <mergeCell ref="B29:B30"/>
    <mergeCell ref="F29:F30"/>
    <mergeCell ref="L30:N32"/>
    <mergeCell ref="B31:B32"/>
    <mergeCell ref="F31:F32"/>
    <mergeCell ref="B33:B34"/>
    <mergeCell ref="F33:F34"/>
    <mergeCell ref="L48:N50"/>
    <mergeCell ref="B35:B36"/>
    <mergeCell ref="F35:F36"/>
    <mergeCell ref="L36:N38"/>
    <mergeCell ref="B37:B38"/>
    <mergeCell ref="F37:F38"/>
    <mergeCell ref="L42:N44"/>
  </mergeCells>
  <phoneticPr fontId="32"/>
  <pageMargins left="0.59055118110236227" right="0.39370078740157483" top="0.39370078740157483" bottom="0.39370078740157483" header="0.51181102362204722" footer="0.51181102362204722"/>
  <pageSetup paperSize="9" scale="5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opLeftCell="A25" zoomScale="60" zoomScaleNormal="60" workbookViewId="0">
      <selection activeCell="B10" sqref="B10:F10"/>
    </sheetView>
  </sheetViews>
  <sheetFormatPr defaultRowHeight="13.5" x14ac:dyDescent="0.15"/>
  <cols>
    <col min="1" max="1" width="6.25" style="64" customWidth="1"/>
    <col min="2" max="2" width="10" style="64" customWidth="1"/>
    <col min="3" max="5" width="4.625" style="64" customWidth="1"/>
    <col min="6" max="6" width="10" style="64" customWidth="1"/>
    <col min="7" max="16384" width="9" style="64"/>
  </cols>
  <sheetData>
    <row r="1" spans="1:36" ht="55.5" x14ac:dyDescent="0.5">
      <c r="A1" s="328" t="str">
        <f>決勝①!A1</f>
        <v>第１１回　Ｕ－１０海ザルＣＵＰサッカー大会　　決勝トーナメント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63"/>
      <c r="V1" s="63"/>
      <c r="W1" s="63"/>
      <c r="X1" s="63"/>
      <c r="Y1" s="63"/>
      <c r="Z1" s="63"/>
      <c r="AA1" s="63"/>
      <c r="AB1" s="63"/>
    </row>
    <row r="2" spans="1:36" ht="30" customHeight="1" x14ac:dyDescent="0.15"/>
    <row r="3" spans="1:36" ht="30" customHeight="1" x14ac:dyDescent="0.2">
      <c r="J3" s="65" t="s">
        <v>107</v>
      </c>
      <c r="V3" s="66"/>
      <c r="W3" s="66"/>
      <c r="X3" s="66"/>
      <c r="Y3" s="67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</row>
    <row r="4" spans="1:36" ht="30" customHeight="1" thickBot="1" x14ac:dyDescent="0.2"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</row>
    <row r="5" spans="1:36" ht="30" customHeight="1" thickBot="1" x14ac:dyDescent="0.2">
      <c r="A5" s="329" t="s">
        <v>108</v>
      </c>
      <c r="B5" s="330"/>
      <c r="C5" s="331" t="s">
        <v>90</v>
      </c>
      <c r="D5" s="332"/>
      <c r="E5" s="332"/>
      <c r="F5" s="333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</row>
    <row r="6" spans="1:36" ht="30" customHeight="1" x14ac:dyDescent="0.2">
      <c r="A6" s="135" t="s">
        <v>166</v>
      </c>
      <c r="B6" s="320" t="str">
        <f>結果①!P3</f>
        <v/>
      </c>
      <c r="C6" s="321"/>
      <c r="D6" s="321"/>
      <c r="E6" s="321"/>
      <c r="F6" s="322"/>
      <c r="L6" s="304" t="str">
        <f>B6</f>
        <v/>
      </c>
      <c r="M6" s="305"/>
      <c r="N6" s="306"/>
      <c r="O6" s="68" t="str">
        <f>IF(C15="","",C15)</f>
        <v/>
      </c>
      <c r="V6" s="66"/>
      <c r="W6" s="66"/>
      <c r="X6" s="66"/>
      <c r="Y6" s="66"/>
      <c r="Z6" s="66"/>
      <c r="AA6" s="69"/>
      <c r="AB6" s="69"/>
      <c r="AC6" s="69"/>
      <c r="AD6" s="70"/>
      <c r="AE6" s="66"/>
      <c r="AF6" s="66"/>
      <c r="AG6" s="66"/>
      <c r="AH6" s="66"/>
      <c r="AI6" s="66"/>
      <c r="AJ6" s="66"/>
    </row>
    <row r="7" spans="1:36" ht="30" customHeight="1" x14ac:dyDescent="0.15">
      <c r="A7" s="136" t="s">
        <v>167</v>
      </c>
      <c r="B7" s="320" t="str">
        <f>結果①!P17</f>
        <v/>
      </c>
      <c r="C7" s="321"/>
      <c r="D7" s="321"/>
      <c r="E7" s="321"/>
      <c r="F7" s="322"/>
      <c r="L7" s="307"/>
      <c r="M7" s="308"/>
      <c r="N7" s="309"/>
      <c r="V7" s="66"/>
      <c r="W7" s="66"/>
      <c r="X7" s="66"/>
      <c r="Y7" s="66"/>
      <c r="Z7" s="66"/>
      <c r="AA7" s="69"/>
      <c r="AB7" s="69"/>
      <c r="AC7" s="69"/>
      <c r="AD7" s="66"/>
      <c r="AE7" s="66"/>
      <c r="AF7" s="66"/>
      <c r="AG7" s="66"/>
      <c r="AH7" s="66"/>
      <c r="AI7" s="66"/>
      <c r="AJ7" s="66"/>
    </row>
    <row r="8" spans="1:36" ht="30" customHeight="1" x14ac:dyDescent="0.15">
      <c r="A8" s="136" t="s">
        <v>168</v>
      </c>
      <c r="B8" s="320" t="str">
        <f>結果①!P31</f>
        <v/>
      </c>
      <c r="C8" s="321"/>
      <c r="D8" s="321"/>
      <c r="E8" s="321"/>
      <c r="F8" s="322"/>
      <c r="L8" s="310"/>
      <c r="M8" s="311"/>
      <c r="N8" s="312"/>
      <c r="V8" s="66"/>
      <c r="W8" s="66"/>
      <c r="X8" s="66"/>
      <c r="Y8" s="66"/>
      <c r="Z8" s="66"/>
      <c r="AA8" s="69"/>
      <c r="AB8" s="69"/>
      <c r="AC8" s="69"/>
      <c r="AD8" s="66"/>
      <c r="AE8" s="66"/>
      <c r="AF8" s="66"/>
      <c r="AG8" s="66"/>
      <c r="AH8" s="66"/>
      <c r="AI8" s="66"/>
      <c r="AJ8" s="66"/>
    </row>
    <row r="9" spans="1:36" ht="30" customHeight="1" x14ac:dyDescent="0.3">
      <c r="A9" s="136" t="s">
        <v>169</v>
      </c>
      <c r="B9" s="320" t="str">
        <f>結果①!P45</f>
        <v/>
      </c>
      <c r="C9" s="321"/>
      <c r="D9" s="321"/>
      <c r="E9" s="321"/>
      <c r="F9" s="322"/>
      <c r="J9" s="71"/>
      <c r="K9" s="72" t="str">
        <f>IF(C27="","",C27)</f>
        <v/>
      </c>
      <c r="L9" s="73"/>
      <c r="M9" s="73"/>
      <c r="N9" s="73"/>
      <c r="P9" s="74" t="str">
        <f>IF(C23="","",C23)</f>
        <v/>
      </c>
      <c r="V9" s="66"/>
      <c r="W9" s="66"/>
      <c r="X9" s="66"/>
      <c r="Y9" s="66"/>
      <c r="Z9" s="66"/>
      <c r="AA9" s="75"/>
      <c r="AB9" s="75"/>
      <c r="AC9" s="75"/>
      <c r="AD9" s="66"/>
      <c r="AE9" s="66"/>
      <c r="AF9" s="66"/>
      <c r="AG9" s="66"/>
      <c r="AH9" s="66"/>
      <c r="AI9" s="66"/>
      <c r="AJ9" s="66"/>
    </row>
    <row r="10" spans="1:36" ht="30" customHeight="1" x14ac:dyDescent="0.3">
      <c r="A10" s="136" t="s">
        <v>170</v>
      </c>
      <c r="B10" s="320" t="str">
        <f>結果②!P3</f>
        <v/>
      </c>
      <c r="C10" s="321"/>
      <c r="D10" s="321"/>
      <c r="E10" s="321"/>
      <c r="F10" s="322"/>
      <c r="L10" s="73"/>
      <c r="M10" s="73"/>
      <c r="N10" s="73"/>
      <c r="O10" s="72" t="str">
        <f>IF(C16="","",IF(C16&lt;&gt;"",CONCATENATE(C16,D16,E16)))</f>
        <v/>
      </c>
      <c r="V10" s="66"/>
      <c r="W10" s="66"/>
      <c r="X10" s="66"/>
      <c r="Y10" s="66"/>
      <c r="Z10" s="66"/>
      <c r="AA10" s="75"/>
      <c r="AB10" s="75"/>
      <c r="AC10" s="75"/>
      <c r="AD10" s="76"/>
      <c r="AE10" s="66"/>
      <c r="AF10" s="66"/>
      <c r="AG10" s="66"/>
      <c r="AH10" s="66"/>
      <c r="AI10" s="66"/>
      <c r="AJ10" s="66"/>
    </row>
    <row r="11" spans="1:36" ht="30" customHeight="1" x14ac:dyDescent="0.3">
      <c r="A11" s="136" t="s">
        <v>171</v>
      </c>
      <c r="B11" s="320" t="str">
        <f>結果②!P17</f>
        <v/>
      </c>
      <c r="C11" s="321"/>
      <c r="D11" s="321"/>
      <c r="E11" s="321"/>
      <c r="F11" s="322"/>
      <c r="L11" s="73"/>
      <c r="M11" s="73"/>
      <c r="N11" s="73"/>
      <c r="V11" s="66"/>
      <c r="W11" s="66"/>
      <c r="X11" s="66"/>
      <c r="Y11" s="66"/>
      <c r="Z11" s="66"/>
      <c r="AA11" s="75"/>
      <c r="AB11" s="75"/>
      <c r="AC11" s="75"/>
      <c r="AD11" s="66"/>
      <c r="AE11" s="66"/>
      <c r="AF11" s="66"/>
      <c r="AG11" s="66"/>
      <c r="AH11" s="66"/>
      <c r="AI11" s="66"/>
      <c r="AJ11" s="66"/>
    </row>
    <row r="12" spans="1:36" ht="30" customHeight="1" x14ac:dyDescent="0.15">
      <c r="A12" s="136" t="s">
        <v>172</v>
      </c>
      <c r="B12" s="320" t="str">
        <f>結果②!P31</f>
        <v/>
      </c>
      <c r="C12" s="321"/>
      <c r="D12" s="321"/>
      <c r="E12" s="321"/>
      <c r="F12" s="322"/>
      <c r="L12" s="304" t="str">
        <f>B7</f>
        <v/>
      </c>
      <c r="M12" s="305"/>
      <c r="N12" s="306"/>
      <c r="V12" s="66"/>
      <c r="W12" s="66"/>
      <c r="X12" s="66"/>
      <c r="Y12" s="66"/>
      <c r="Z12" s="66"/>
      <c r="AA12" s="69"/>
      <c r="AB12" s="69"/>
      <c r="AC12" s="69"/>
      <c r="AD12" s="66"/>
      <c r="AE12" s="66"/>
      <c r="AF12" s="66"/>
      <c r="AG12" s="66"/>
      <c r="AH12" s="66"/>
      <c r="AI12" s="66"/>
      <c r="AJ12" s="66"/>
    </row>
    <row r="13" spans="1:36" ht="30" customHeight="1" thickBot="1" x14ac:dyDescent="0.2">
      <c r="A13" s="136" t="s">
        <v>173</v>
      </c>
      <c r="B13" s="320" t="str">
        <f>結果②!P45</f>
        <v/>
      </c>
      <c r="C13" s="321"/>
      <c r="D13" s="321"/>
      <c r="E13" s="321"/>
      <c r="F13" s="322"/>
      <c r="L13" s="307"/>
      <c r="M13" s="308"/>
      <c r="N13" s="309"/>
      <c r="V13" s="66"/>
      <c r="W13" s="66"/>
      <c r="X13" s="66"/>
      <c r="Y13" s="66"/>
      <c r="Z13" s="66"/>
      <c r="AA13" s="69"/>
      <c r="AB13" s="69"/>
      <c r="AC13" s="69"/>
      <c r="AD13" s="66"/>
      <c r="AE13" s="66"/>
      <c r="AF13" s="66"/>
      <c r="AG13" s="66"/>
      <c r="AH13" s="66"/>
      <c r="AI13" s="66"/>
      <c r="AJ13" s="66"/>
    </row>
    <row r="14" spans="1:36" ht="30" customHeight="1" thickTop="1" x14ac:dyDescent="0.2">
      <c r="A14" s="323" t="s">
        <v>92</v>
      </c>
      <c r="B14" s="324"/>
      <c r="C14" s="325" t="s">
        <v>93</v>
      </c>
      <c r="D14" s="326"/>
      <c r="E14" s="326"/>
      <c r="F14" s="327"/>
      <c r="L14" s="310"/>
      <c r="M14" s="311"/>
      <c r="N14" s="312"/>
      <c r="O14" s="68" t="str">
        <f>IF(E15="","",E15)</f>
        <v/>
      </c>
      <c r="V14" s="66"/>
      <c r="W14" s="66"/>
      <c r="X14" s="66"/>
      <c r="Y14" s="66"/>
      <c r="Z14" s="66"/>
      <c r="AA14" s="69"/>
      <c r="AB14" s="69"/>
      <c r="AC14" s="69"/>
      <c r="AD14" s="70"/>
      <c r="AE14" s="66"/>
      <c r="AF14" s="66"/>
      <c r="AG14" s="66"/>
      <c r="AH14" s="66"/>
      <c r="AI14" s="66"/>
      <c r="AJ14" s="66"/>
    </row>
    <row r="15" spans="1:36" ht="30" customHeight="1" x14ac:dyDescent="0.3">
      <c r="A15" s="91" t="s">
        <v>103</v>
      </c>
      <c r="B15" s="313" t="str">
        <f>B6</f>
        <v/>
      </c>
      <c r="C15" s="78"/>
      <c r="D15" s="79" t="s">
        <v>95</v>
      </c>
      <c r="E15" s="78"/>
      <c r="F15" s="302" t="str">
        <f>B7</f>
        <v/>
      </c>
      <c r="I15" s="71" t="str">
        <f>IF(C35="","",C35)</f>
        <v/>
      </c>
      <c r="J15" s="80"/>
      <c r="L15" s="73"/>
      <c r="M15" s="73"/>
      <c r="N15" s="73"/>
      <c r="Q15" s="80"/>
      <c r="R15" s="74" t="str">
        <f>IF(C31="","",C31)</f>
        <v/>
      </c>
      <c r="V15" s="66"/>
      <c r="W15" s="66"/>
      <c r="X15" s="66"/>
      <c r="Y15" s="70"/>
      <c r="Z15" s="66"/>
      <c r="AA15" s="75"/>
      <c r="AB15" s="75"/>
      <c r="AC15" s="75"/>
      <c r="AD15" s="66"/>
      <c r="AE15" s="66"/>
      <c r="AF15" s="70"/>
      <c r="AG15" s="66"/>
      <c r="AH15" s="66"/>
      <c r="AI15" s="66"/>
      <c r="AJ15" s="66"/>
    </row>
    <row r="16" spans="1:36" ht="30" customHeight="1" x14ac:dyDescent="0.3">
      <c r="A16" s="92" t="s">
        <v>97</v>
      </c>
      <c r="B16" s="314"/>
      <c r="C16" s="82"/>
      <c r="D16" s="83" t="s">
        <v>100</v>
      </c>
      <c r="E16" s="82"/>
      <c r="F16" s="303"/>
      <c r="K16" s="72" t="str">
        <f>IF(C28="","",IF(C28&lt;&gt;"",CONCATENATE(C28,D28,E28)))</f>
        <v/>
      </c>
      <c r="L16" s="73"/>
      <c r="M16" s="73"/>
      <c r="N16" s="73"/>
      <c r="P16" s="72" t="str">
        <f>IF(C24="","",IF(C24&lt;&gt;"",CONCATENATE(C24,D24,E24)))</f>
        <v/>
      </c>
      <c r="Q16" s="80"/>
      <c r="V16" s="66"/>
      <c r="W16" s="66"/>
      <c r="X16" s="66"/>
      <c r="Y16" s="66"/>
      <c r="Z16" s="76"/>
      <c r="AA16" s="75"/>
      <c r="AB16" s="75"/>
      <c r="AC16" s="75"/>
      <c r="AD16" s="66"/>
      <c r="AE16" s="76"/>
      <c r="AF16" s="70"/>
      <c r="AG16" s="66"/>
      <c r="AH16" s="66"/>
      <c r="AI16" s="66"/>
      <c r="AJ16" s="66"/>
    </row>
    <row r="17" spans="1:36" ht="30" customHeight="1" x14ac:dyDescent="0.3">
      <c r="A17" s="91" t="s">
        <v>99</v>
      </c>
      <c r="B17" s="313" t="str">
        <f>B8</f>
        <v/>
      </c>
      <c r="C17" s="78"/>
      <c r="D17" s="79" t="s">
        <v>95</v>
      </c>
      <c r="E17" s="78"/>
      <c r="F17" s="302" t="str">
        <f>B9</f>
        <v/>
      </c>
      <c r="J17" s="80"/>
      <c r="L17" s="73"/>
      <c r="M17" s="73"/>
      <c r="N17" s="73"/>
      <c r="Q17" s="80"/>
      <c r="V17" s="66"/>
      <c r="W17" s="66"/>
      <c r="X17" s="66"/>
      <c r="Y17" s="70"/>
      <c r="Z17" s="66"/>
      <c r="AA17" s="75"/>
      <c r="AB17" s="75"/>
      <c r="AC17" s="75"/>
      <c r="AD17" s="66"/>
      <c r="AE17" s="66"/>
      <c r="AF17" s="70"/>
      <c r="AG17" s="66"/>
      <c r="AH17" s="66"/>
      <c r="AI17" s="66"/>
      <c r="AJ17" s="66"/>
    </row>
    <row r="18" spans="1:36" ht="30" customHeight="1" x14ac:dyDescent="0.2">
      <c r="A18" s="92" t="s">
        <v>97</v>
      </c>
      <c r="B18" s="314"/>
      <c r="C18" s="82"/>
      <c r="D18" s="83" t="s">
        <v>100</v>
      </c>
      <c r="E18" s="82"/>
      <c r="F18" s="303"/>
      <c r="J18" s="71" t="str">
        <f>IF(C37="","",C37)</f>
        <v/>
      </c>
      <c r="L18" s="304" t="str">
        <f>B8</f>
        <v/>
      </c>
      <c r="M18" s="305"/>
      <c r="N18" s="306"/>
      <c r="O18" s="68" t="str">
        <f>IF(C17="","",C17)</f>
        <v/>
      </c>
      <c r="Q18" s="74" t="str">
        <f>IF(C33="","",C33)</f>
        <v/>
      </c>
      <c r="V18" s="66"/>
      <c r="W18" s="66"/>
      <c r="X18" s="66"/>
      <c r="Y18" s="66"/>
      <c r="Z18" s="66"/>
      <c r="AA18" s="69"/>
      <c r="AB18" s="69"/>
      <c r="AC18" s="69"/>
      <c r="AD18" s="70"/>
      <c r="AE18" s="66"/>
      <c r="AF18" s="66"/>
      <c r="AG18" s="66"/>
      <c r="AH18" s="66"/>
      <c r="AI18" s="66"/>
      <c r="AJ18" s="66"/>
    </row>
    <row r="19" spans="1:36" ht="30" customHeight="1" x14ac:dyDescent="0.2">
      <c r="A19" s="91" t="s">
        <v>101</v>
      </c>
      <c r="B19" s="313" t="str">
        <f>B10</f>
        <v/>
      </c>
      <c r="C19" s="78"/>
      <c r="D19" s="79" t="s">
        <v>95</v>
      </c>
      <c r="E19" s="78"/>
      <c r="F19" s="302" t="str">
        <f>B11</f>
        <v/>
      </c>
      <c r="K19" s="65"/>
      <c r="L19" s="307"/>
      <c r="M19" s="308"/>
      <c r="N19" s="309"/>
      <c r="V19" s="66"/>
      <c r="W19" s="66"/>
      <c r="X19" s="66"/>
      <c r="Y19" s="66"/>
      <c r="Z19" s="66"/>
      <c r="AA19" s="69"/>
      <c r="AB19" s="69"/>
      <c r="AC19" s="69"/>
      <c r="AD19" s="66"/>
      <c r="AE19" s="66"/>
      <c r="AF19" s="66"/>
      <c r="AG19" s="66"/>
      <c r="AH19" s="66"/>
      <c r="AI19" s="66"/>
      <c r="AJ19" s="66"/>
    </row>
    <row r="20" spans="1:36" ht="30" customHeight="1" x14ac:dyDescent="0.15">
      <c r="A20" s="92" t="s">
        <v>97</v>
      </c>
      <c r="B20" s="314"/>
      <c r="C20" s="82"/>
      <c r="D20" s="83" t="s">
        <v>100</v>
      </c>
      <c r="E20" s="82"/>
      <c r="F20" s="303"/>
      <c r="L20" s="310"/>
      <c r="M20" s="311"/>
      <c r="N20" s="312"/>
      <c r="V20" s="66"/>
      <c r="W20" s="66"/>
      <c r="X20" s="66"/>
      <c r="Y20" s="66"/>
      <c r="Z20" s="66"/>
      <c r="AA20" s="69"/>
      <c r="AB20" s="69"/>
      <c r="AC20" s="69"/>
      <c r="AD20" s="66"/>
      <c r="AE20" s="66"/>
      <c r="AF20" s="66"/>
      <c r="AG20" s="66"/>
      <c r="AH20" s="66"/>
      <c r="AI20" s="66"/>
      <c r="AJ20" s="66"/>
    </row>
    <row r="21" spans="1:36" ht="30" customHeight="1" x14ac:dyDescent="0.3">
      <c r="A21" s="91" t="s">
        <v>102</v>
      </c>
      <c r="B21" s="313" t="str">
        <f>B12</f>
        <v/>
      </c>
      <c r="C21" s="78"/>
      <c r="D21" s="79" t="s">
        <v>95</v>
      </c>
      <c r="E21" s="78"/>
      <c r="F21" s="302" t="str">
        <f>B13</f>
        <v/>
      </c>
      <c r="L21" s="73"/>
      <c r="M21" s="73"/>
      <c r="N21" s="73"/>
      <c r="V21" s="66"/>
      <c r="W21" s="66"/>
      <c r="X21" s="66"/>
      <c r="Y21" s="66"/>
      <c r="Z21" s="66"/>
      <c r="AA21" s="75"/>
      <c r="AB21" s="75"/>
      <c r="AC21" s="75"/>
      <c r="AD21" s="66"/>
      <c r="AE21" s="66"/>
      <c r="AF21" s="66"/>
      <c r="AG21" s="66"/>
      <c r="AH21" s="66"/>
      <c r="AI21" s="66"/>
      <c r="AJ21" s="66"/>
    </row>
    <row r="22" spans="1:36" ht="30" customHeight="1" x14ac:dyDescent="0.3">
      <c r="A22" s="92" t="s">
        <v>97</v>
      </c>
      <c r="B22" s="314"/>
      <c r="C22" s="82"/>
      <c r="D22" s="83" t="s">
        <v>100</v>
      </c>
      <c r="E22" s="82"/>
      <c r="F22" s="303"/>
      <c r="L22" s="73"/>
      <c r="M22" s="73"/>
      <c r="N22" s="73"/>
      <c r="O22" s="72" t="str">
        <f>IF(C18="","",IF(C18&lt;&gt;"",CONCATENATE(C18,D18,E18)))</f>
        <v/>
      </c>
      <c r="T22" s="334" t="str">
        <f>B10</f>
        <v/>
      </c>
      <c r="V22" s="66"/>
      <c r="W22" s="66"/>
      <c r="X22" s="66"/>
      <c r="Y22" s="66"/>
      <c r="Z22" s="66"/>
      <c r="AA22" s="75"/>
      <c r="AB22" s="75"/>
      <c r="AC22" s="75"/>
      <c r="AD22" s="76"/>
      <c r="AE22" s="66"/>
      <c r="AF22" s="66"/>
      <c r="AG22" s="66"/>
      <c r="AH22" s="66"/>
      <c r="AI22" s="66"/>
      <c r="AJ22" s="66"/>
    </row>
    <row r="23" spans="1:36" ht="30" customHeight="1" x14ac:dyDescent="0.3">
      <c r="A23" s="91" t="s">
        <v>103</v>
      </c>
      <c r="B23" s="313" t="str">
        <f>IF(C15="","",IF(C15-E15&gt;0,B15,IF(C15-E15&lt;0,F15,IF(C16-E16&gt;0,B15,IF(C16-E16&lt;0,F15)))))</f>
        <v/>
      </c>
      <c r="C23" s="78"/>
      <c r="D23" s="79" t="s">
        <v>95</v>
      </c>
      <c r="E23" s="78"/>
      <c r="F23" s="302" t="str">
        <f>IF(C17="","",IF(C17-E17&gt;0,B17,IF(C17-E17&lt;0,F17,IF(C18-E18&gt;0,B17,IF(C18-E18&lt;0,F17)))))</f>
        <v/>
      </c>
      <c r="J23" s="71"/>
      <c r="K23" s="84" t="str">
        <f>IF(E27="","",E27)</f>
        <v/>
      </c>
      <c r="L23" s="73"/>
      <c r="M23" s="73"/>
      <c r="N23" s="73"/>
      <c r="P23" s="93" t="str">
        <f>IF(E23="","",E23)</f>
        <v/>
      </c>
      <c r="T23" s="334"/>
      <c r="V23" s="66"/>
      <c r="W23" s="66"/>
      <c r="X23" s="66"/>
      <c r="Y23" s="66"/>
      <c r="Z23" s="66"/>
      <c r="AA23" s="75"/>
      <c r="AB23" s="75"/>
      <c r="AC23" s="75"/>
      <c r="AD23" s="66"/>
      <c r="AE23" s="66"/>
      <c r="AF23" s="66"/>
      <c r="AG23" s="66"/>
      <c r="AH23" s="66"/>
      <c r="AI23" s="66"/>
      <c r="AJ23" s="66"/>
    </row>
    <row r="24" spans="1:36" ht="30" customHeight="1" x14ac:dyDescent="0.15">
      <c r="A24" s="92" t="s">
        <v>104</v>
      </c>
      <c r="B24" s="314"/>
      <c r="C24" s="82"/>
      <c r="D24" s="83" t="s">
        <v>100</v>
      </c>
      <c r="E24" s="82"/>
      <c r="F24" s="303"/>
      <c r="L24" s="304" t="str">
        <f>B9</f>
        <v/>
      </c>
      <c r="M24" s="305"/>
      <c r="N24" s="306"/>
      <c r="T24" s="334"/>
      <c r="V24" s="66"/>
      <c r="W24" s="66"/>
      <c r="X24" s="66"/>
      <c r="Y24" s="66"/>
      <c r="Z24" s="66"/>
      <c r="AA24" s="69"/>
      <c r="AB24" s="69"/>
      <c r="AC24" s="69"/>
      <c r="AD24" s="66"/>
      <c r="AE24" s="66"/>
      <c r="AF24" s="66"/>
      <c r="AG24" s="66"/>
      <c r="AH24" s="66"/>
      <c r="AI24" s="66"/>
      <c r="AJ24" s="66"/>
    </row>
    <row r="25" spans="1:36" ht="30" customHeight="1" x14ac:dyDescent="0.15">
      <c r="A25" s="91" t="s">
        <v>102</v>
      </c>
      <c r="B25" s="313" t="str">
        <f>IF(C19="","",IF(C19-E19&gt;0,B19,IF(C19-E19&lt;0,F19,IF(C20-E20&gt;0,B19,IF(C20-E20&lt;0,F19)))))</f>
        <v/>
      </c>
      <c r="C25" s="78"/>
      <c r="D25" s="79" t="s">
        <v>95</v>
      </c>
      <c r="E25" s="78"/>
      <c r="F25" s="302" t="str">
        <f>IF(C21="","",IF(C21-E21&gt;0,B21,IF(C21-E21&lt;0,F21,IF(C22-E22&gt;0,B21,IF(C22-E22&lt;0,F21)))))</f>
        <v/>
      </c>
      <c r="L25" s="307"/>
      <c r="M25" s="308"/>
      <c r="N25" s="309"/>
      <c r="T25" s="334"/>
      <c r="V25" s="66"/>
      <c r="W25" s="66"/>
      <c r="X25" s="66"/>
      <c r="Y25" s="66"/>
      <c r="Z25" s="66"/>
      <c r="AA25" s="69"/>
      <c r="AB25" s="69"/>
      <c r="AC25" s="69"/>
      <c r="AD25" s="66"/>
      <c r="AE25" s="66"/>
      <c r="AF25" s="66"/>
      <c r="AG25" s="66"/>
      <c r="AH25" s="66"/>
      <c r="AI25" s="66"/>
      <c r="AJ25" s="66"/>
    </row>
    <row r="26" spans="1:36" ht="30" customHeight="1" x14ac:dyDescent="0.2">
      <c r="A26" s="92" t="s">
        <v>104</v>
      </c>
      <c r="B26" s="314"/>
      <c r="C26" s="82"/>
      <c r="D26" s="83" t="s">
        <v>100</v>
      </c>
      <c r="E26" s="82"/>
      <c r="F26" s="303"/>
      <c r="L26" s="310"/>
      <c r="M26" s="311"/>
      <c r="N26" s="312"/>
      <c r="O26" s="68" t="str">
        <f>IF(E17="","",E17)</f>
        <v/>
      </c>
      <c r="T26" s="334"/>
      <c r="V26" s="66"/>
      <c r="W26" s="66"/>
      <c r="X26" s="66"/>
      <c r="Y26" s="66"/>
      <c r="Z26" s="66"/>
      <c r="AA26" s="69"/>
      <c r="AB26" s="69"/>
      <c r="AC26" s="69"/>
      <c r="AD26" s="70"/>
      <c r="AE26" s="66"/>
      <c r="AF26" s="66"/>
      <c r="AG26" s="66"/>
      <c r="AH26" s="66"/>
      <c r="AI26" s="66"/>
      <c r="AJ26" s="66"/>
    </row>
    <row r="27" spans="1:36" ht="30" customHeight="1" x14ac:dyDescent="0.3">
      <c r="A27" s="94" t="s">
        <v>99</v>
      </c>
      <c r="B27" s="313" t="str">
        <f>IF(C15="","",IF(C15-E15&lt;0,B15,IF(C15-E15&gt;0,F15,IF(C16-E16&lt;0,B15,IF(C16-E16&gt;0,F15)))))</f>
        <v/>
      </c>
      <c r="C27" s="78"/>
      <c r="D27" s="79" t="s">
        <v>95</v>
      </c>
      <c r="E27" s="78"/>
      <c r="F27" s="302" t="str">
        <f>IF(C17="","",IF(C17-E17&lt;0,B17,IF(C17-E17&gt;0,F17,IF(C18-E18&lt;0,B17,IF(C18-E18&gt;0,F17)))))</f>
        <v/>
      </c>
      <c r="L27" s="73"/>
      <c r="M27" s="73"/>
      <c r="N27" s="73"/>
      <c r="T27" s="334"/>
      <c r="V27" s="66"/>
      <c r="W27" s="66"/>
      <c r="X27" s="66"/>
      <c r="Y27" s="66"/>
      <c r="Z27" s="66"/>
      <c r="AA27" s="75"/>
      <c r="AB27" s="75"/>
      <c r="AC27" s="75"/>
      <c r="AD27" s="66"/>
      <c r="AE27" s="66"/>
      <c r="AF27" s="66"/>
      <c r="AG27" s="66"/>
      <c r="AH27" s="66"/>
      <c r="AI27" s="66"/>
      <c r="AJ27" s="66"/>
    </row>
    <row r="28" spans="1:36" ht="30" customHeight="1" x14ac:dyDescent="0.3">
      <c r="A28" s="95" t="s">
        <v>105</v>
      </c>
      <c r="B28" s="314"/>
      <c r="C28" s="82"/>
      <c r="D28" s="83" t="s">
        <v>100</v>
      </c>
      <c r="E28" s="82"/>
      <c r="F28" s="303"/>
      <c r="I28" s="72" t="str">
        <f>IF(C36="","",IF(C36&lt;&gt;"",CONCATENATE(C36,D36,E36)))</f>
        <v/>
      </c>
      <c r="K28" s="72" t="str">
        <f>IF(C38="","",IF(C38&lt;&gt;"",CONCATENATE(C38,D38,E38)))</f>
        <v/>
      </c>
      <c r="L28" s="73"/>
      <c r="M28" s="73"/>
      <c r="N28" s="73"/>
      <c r="P28" s="72" t="str">
        <f>IF(C34="","",IF(C34&lt;&gt;"",CONCATENATE(C34,D34,E34)))</f>
        <v/>
      </c>
      <c r="R28" s="72" t="str">
        <f>IF(C32="","",IF(C32&lt;&gt;"",CONCATENATE(C32,D32,E32)))</f>
        <v/>
      </c>
      <c r="T28" s="334"/>
      <c r="V28" s="66"/>
      <c r="W28" s="66"/>
      <c r="X28" s="76"/>
      <c r="Y28" s="66"/>
      <c r="Z28" s="76"/>
      <c r="AA28" s="75"/>
      <c r="AB28" s="75"/>
      <c r="AC28" s="75"/>
      <c r="AD28" s="66"/>
      <c r="AE28" s="76"/>
      <c r="AF28" s="66"/>
      <c r="AG28" s="76"/>
      <c r="AH28" s="66"/>
      <c r="AI28" s="66"/>
      <c r="AJ28" s="66"/>
    </row>
    <row r="29" spans="1:36" ht="30" customHeight="1" x14ac:dyDescent="0.3">
      <c r="A29" s="94" t="s">
        <v>109</v>
      </c>
      <c r="B29" s="313" t="str">
        <f>IF(C19="","",IF(C19-E19&lt;0,B19,IF(C19-E19&gt;0,F19,IF(C20-E20&lt;0,B19,IF(C20-E20&gt;0,F19)))))</f>
        <v/>
      </c>
      <c r="C29" s="78"/>
      <c r="D29" s="79" t="s">
        <v>110</v>
      </c>
      <c r="E29" s="78"/>
      <c r="F29" s="302" t="str">
        <f>IF(C21="","",IF(C21-E21&lt;0,B21,IF(C21-E21&gt;0,F21,IF(C22-E22&lt;0,B21,IF(C22-E22&gt;0,F21)))))</f>
        <v/>
      </c>
      <c r="L29" s="73"/>
      <c r="M29" s="73"/>
      <c r="N29" s="73"/>
      <c r="T29" s="334"/>
      <c r="V29" s="66"/>
      <c r="W29" s="66"/>
      <c r="X29" s="66"/>
      <c r="Y29" s="66"/>
      <c r="Z29" s="66"/>
      <c r="AA29" s="75"/>
      <c r="AB29" s="75"/>
      <c r="AC29" s="75"/>
      <c r="AD29" s="66"/>
      <c r="AE29" s="66"/>
      <c r="AF29" s="66"/>
      <c r="AG29" s="66"/>
      <c r="AH29" s="66"/>
      <c r="AI29" s="66"/>
      <c r="AJ29" s="66"/>
    </row>
    <row r="30" spans="1:36" ht="30" customHeight="1" x14ac:dyDescent="0.2">
      <c r="A30" s="95" t="s">
        <v>111</v>
      </c>
      <c r="B30" s="314"/>
      <c r="C30" s="82"/>
      <c r="D30" s="83" t="s">
        <v>112</v>
      </c>
      <c r="E30" s="82"/>
      <c r="F30" s="303"/>
      <c r="L30" s="304" t="str">
        <f>B10</f>
        <v/>
      </c>
      <c r="M30" s="305"/>
      <c r="N30" s="306"/>
      <c r="O30" s="68" t="str">
        <f>IF(C19="","",C19)</f>
        <v/>
      </c>
      <c r="T30" s="334"/>
      <c r="V30" s="66"/>
      <c r="W30" s="66"/>
      <c r="X30" s="66"/>
      <c r="Y30" s="66"/>
      <c r="Z30" s="66"/>
      <c r="AA30" s="69"/>
      <c r="AB30" s="69"/>
      <c r="AC30" s="69"/>
      <c r="AD30" s="70"/>
      <c r="AE30" s="66"/>
      <c r="AF30" s="66"/>
      <c r="AG30" s="66"/>
      <c r="AH30" s="66"/>
      <c r="AI30" s="66"/>
      <c r="AJ30" s="66"/>
    </row>
    <row r="31" spans="1:36" ht="30" customHeight="1" x14ac:dyDescent="0.15">
      <c r="A31" s="91" t="s">
        <v>113</v>
      </c>
      <c r="B31" s="313" t="str">
        <f>IF(C23="","",IF(C23-E23&gt;0,B23,IF(C23-E23&lt;0,F23,IF(C24-E24&gt;0,B23,IF(C24-E24&lt;0,F23)))))</f>
        <v/>
      </c>
      <c r="C31" s="78"/>
      <c r="D31" s="79" t="s">
        <v>110</v>
      </c>
      <c r="E31" s="78"/>
      <c r="F31" s="302" t="str">
        <f>IF(C25="","",IF(C25-E25&gt;0,B25,IF(C25-E25&lt;0,F25,IF(C26-E26&gt;0,B25,IF(C26-E26&lt;0,F25)))))</f>
        <v/>
      </c>
      <c r="L31" s="307"/>
      <c r="M31" s="308"/>
      <c r="N31" s="309"/>
      <c r="T31" s="334"/>
      <c r="V31" s="66"/>
      <c r="W31" s="66"/>
      <c r="X31" s="66"/>
      <c r="Y31" s="66"/>
      <c r="Z31" s="66"/>
      <c r="AA31" s="69"/>
      <c r="AB31" s="69"/>
      <c r="AC31" s="69"/>
      <c r="AD31" s="66"/>
      <c r="AE31" s="66"/>
      <c r="AF31" s="66"/>
      <c r="AG31" s="66"/>
      <c r="AH31" s="66"/>
      <c r="AI31" s="66"/>
      <c r="AJ31" s="66"/>
    </row>
    <row r="32" spans="1:36" ht="30" customHeight="1" x14ac:dyDescent="0.15">
      <c r="A32" s="92" t="s">
        <v>106</v>
      </c>
      <c r="B32" s="314"/>
      <c r="C32" s="82"/>
      <c r="D32" s="83" t="s">
        <v>112</v>
      </c>
      <c r="E32" s="82"/>
      <c r="F32" s="303"/>
      <c r="L32" s="310"/>
      <c r="M32" s="311"/>
      <c r="N32" s="312"/>
      <c r="T32" s="334"/>
      <c r="V32" s="66"/>
      <c r="W32" s="66"/>
      <c r="X32" s="66"/>
      <c r="Y32" s="66"/>
      <c r="Z32" s="66"/>
      <c r="AA32" s="69"/>
      <c r="AB32" s="69"/>
      <c r="AC32" s="69"/>
      <c r="AD32" s="66"/>
      <c r="AE32" s="66"/>
      <c r="AF32" s="66"/>
      <c r="AG32" s="66"/>
      <c r="AH32" s="66"/>
      <c r="AI32" s="66"/>
      <c r="AJ32" s="66"/>
    </row>
    <row r="33" spans="1:36" ht="30" customHeight="1" x14ac:dyDescent="0.3">
      <c r="A33" s="94" t="s">
        <v>114</v>
      </c>
      <c r="B33" s="313" t="str">
        <f>IF(C23="","",IF(C23-E23&lt;0,B23,IF(C23-E23&gt;0,F23,IF(C24-E24&lt;0,B23,IF(C24-E24&gt;0,F23)))))</f>
        <v/>
      </c>
      <c r="C33" s="78"/>
      <c r="D33" s="79" t="s">
        <v>110</v>
      </c>
      <c r="E33" s="78"/>
      <c r="F33" s="302" t="str">
        <f>IF(C25="","",IF(C25-E25&lt;0,B25,IF(C25-E25&gt;0,F25,IF(C26-E26&lt;0,B25,IF(C26-E26&gt;0,F25)))))</f>
        <v/>
      </c>
      <c r="J33" s="71"/>
      <c r="K33" s="72" t="str">
        <f>IF(C29="","",C29)</f>
        <v/>
      </c>
      <c r="L33" s="73"/>
      <c r="M33" s="73"/>
      <c r="N33" s="73"/>
      <c r="P33" s="74" t="str">
        <f>IF(C25="","",C25)</f>
        <v/>
      </c>
      <c r="T33" s="334"/>
      <c r="V33" s="66"/>
      <c r="W33" s="66"/>
      <c r="X33" s="66"/>
      <c r="Y33" s="66"/>
      <c r="Z33" s="66"/>
      <c r="AA33" s="75"/>
      <c r="AB33" s="75"/>
      <c r="AC33" s="75"/>
      <c r="AD33" s="66"/>
      <c r="AE33" s="66"/>
      <c r="AF33" s="66"/>
      <c r="AG33" s="66"/>
      <c r="AH33" s="66"/>
      <c r="AI33" s="66"/>
      <c r="AJ33" s="66"/>
    </row>
    <row r="34" spans="1:36" ht="30" customHeight="1" x14ac:dyDescent="0.3">
      <c r="A34" s="95" t="s">
        <v>111</v>
      </c>
      <c r="B34" s="314"/>
      <c r="C34" s="82"/>
      <c r="D34" s="83" t="s">
        <v>112</v>
      </c>
      <c r="E34" s="82"/>
      <c r="F34" s="303"/>
      <c r="L34" s="73"/>
      <c r="M34" s="73"/>
      <c r="N34" s="73"/>
      <c r="O34" s="72" t="str">
        <f>IF(C20="","",IF(C20&lt;&gt;"",CONCATENATE(C20,D20,E20)))</f>
        <v/>
      </c>
      <c r="T34" s="334"/>
      <c r="V34" s="66"/>
      <c r="W34" s="66"/>
      <c r="X34" s="66"/>
      <c r="Y34" s="66"/>
      <c r="Z34" s="66"/>
      <c r="AA34" s="75"/>
      <c r="AB34" s="75"/>
      <c r="AC34" s="75"/>
      <c r="AD34" s="76"/>
      <c r="AE34" s="66"/>
      <c r="AF34" s="66"/>
      <c r="AG34" s="66"/>
      <c r="AH34" s="66"/>
      <c r="AI34" s="66"/>
      <c r="AJ34" s="66"/>
    </row>
    <row r="35" spans="1:36" ht="30" customHeight="1" x14ac:dyDescent="0.3">
      <c r="A35" s="94" t="s">
        <v>115</v>
      </c>
      <c r="B35" s="313" t="str">
        <f>IF(C27="","",IF(C27-E27&gt;0,B27,IF(C27-E27&lt;0,F27,IF(C28-E28&gt;0,B27,IF(C28-E28&lt;0,F27)))))</f>
        <v/>
      </c>
      <c r="C35" s="78"/>
      <c r="D35" s="79" t="s">
        <v>110</v>
      </c>
      <c r="E35" s="78"/>
      <c r="F35" s="302" t="str">
        <f>IF(C29="","",IF(C29-E29&gt;0,B29,IF(C29-E29&lt;0,F29,IF(C30-E30&gt;0,B29,IF(C30-E30&lt;0,F29)))))</f>
        <v/>
      </c>
      <c r="L35" s="73"/>
      <c r="M35" s="73"/>
      <c r="N35" s="73"/>
      <c r="V35" s="66"/>
      <c r="W35" s="66"/>
      <c r="X35" s="66"/>
      <c r="Y35" s="66"/>
      <c r="Z35" s="66"/>
      <c r="AA35" s="75"/>
      <c r="AB35" s="75"/>
      <c r="AC35" s="75"/>
      <c r="AD35" s="66"/>
      <c r="AE35" s="66"/>
      <c r="AF35" s="66"/>
      <c r="AG35" s="66"/>
      <c r="AH35" s="66"/>
      <c r="AI35" s="66"/>
      <c r="AJ35" s="66"/>
    </row>
    <row r="36" spans="1:36" ht="30" customHeight="1" x14ac:dyDescent="0.15">
      <c r="A36" s="95" t="s">
        <v>111</v>
      </c>
      <c r="B36" s="314"/>
      <c r="C36" s="82"/>
      <c r="D36" s="83" t="s">
        <v>112</v>
      </c>
      <c r="E36" s="82"/>
      <c r="F36" s="303"/>
      <c r="L36" s="304" t="str">
        <f>B11</f>
        <v/>
      </c>
      <c r="M36" s="305"/>
      <c r="N36" s="306"/>
      <c r="V36" s="66"/>
      <c r="W36" s="66"/>
      <c r="X36" s="66"/>
      <c r="Y36" s="66"/>
      <c r="Z36" s="66"/>
      <c r="AA36" s="69"/>
      <c r="AB36" s="69"/>
      <c r="AC36" s="69"/>
      <c r="AD36" s="66"/>
      <c r="AE36" s="66"/>
      <c r="AF36" s="66"/>
      <c r="AG36" s="66"/>
      <c r="AH36" s="66"/>
      <c r="AI36" s="66"/>
      <c r="AJ36" s="66"/>
    </row>
    <row r="37" spans="1:36" ht="30" customHeight="1" x14ac:dyDescent="0.15">
      <c r="A37" s="94" t="s">
        <v>109</v>
      </c>
      <c r="B37" s="313" t="str">
        <f>IF(C27="","",IF(C27-E27&lt;0,B27,IF(C27-E27&gt;0,F27,IF(C28-E28&lt;0,B27,IF(C28-E28&gt;0,F27)))))</f>
        <v/>
      </c>
      <c r="C37" s="78"/>
      <c r="D37" s="79" t="s">
        <v>110</v>
      </c>
      <c r="E37" s="78"/>
      <c r="F37" s="302" t="str">
        <f>IF(C29="","",IF(C29-E29&lt;0,B29,IF(C29-E29&gt;0,F29,IF(C30-E30&lt;0,B29,IF(C30-E30&gt;0,F29)))))</f>
        <v/>
      </c>
      <c r="L37" s="307"/>
      <c r="M37" s="308"/>
      <c r="N37" s="309"/>
      <c r="V37" s="66"/>
      <c r="W37" s="66"/>
      <c r="X37" s="66"/>
      <c r="Y37" s="66"/>
      <c r="Z37" s="66"/>
      <c r="AA37" s="69"/>
      <c r="AB37" s="69"/>
      <c r="AC37" s="69"/>
      <c r="AD37" s="66"/>
      <c r="AE37" s="66"/>
      <c r="AF37" s="66"/>
      <c r="AG37" s="66"/>
      <c r="AH37" s="66"/>
      <c r="AI37" s="66"/>
      <c r="AJ37" s="66"/>
    </row>
    <row r="38" spans="1:36" ht="30" customHeight="1" thickBot="1" x14ac:dyDescent="0.25">
      <c r="A38" s="96" t="s">
        <v>111</v>
      </c>
      <c r="B38" s="315"/>
      <c r="C38" s="88"/>
      <c r="D38" s="89" t="s">
        <v>112</v>
      </c>
      <c r="E38" s="88"/>
      <c r="F38" s="316"/>
      <c r="J38" s="71" t="str">
        <f>IF(E37="","",E37)</f>
        <v/>
      </c>
      <c r="L38" s="310"/>
      <c r="M38" s="311"/>
      <c r="N38" s="312"/>
      <c r="O38" s="68" t="str">
        <f>IF(E19="","",E19)</f>
        <v/>
      </c>
      <c r="Q38" s="74" t="str">
        <f>IF(E33="","",E33)</f>
        <v/>
      </c>
      <c r="V38" s="66"/>
      <c r="W38" s="66"/>
      <c r="X38" s="66"/>
      <c r="Y38" s="66"/>
      <c r="Z38" s="66"/>
      <c r="AA38" s="69"/>
      <c r="AB38" s="69"/>
      <c r="AC38" s="69"/>
      <c r="AD38" s="70"/>
      <c r="AE38" s="66"/>
      <c r="AF38" s="66"/>
      <c r="AG38" s="66"/>
      <c r="AH38" s="66"/>
      <c r="AI38" s="66"/>
      <c r="AJ38" s="66"/>
    </row>
    <row r="39" spans="1:36" ht="30" customHeight="1" x14ac:dyDescent="0.3">
      <c r="J39" s="80"/>
      <c r="L39" s="73"/>
      <c r="M39" s="73"/>
      <c r="N39" s="73"/>
      <c r="Q39" s="80"/>
      <c r="V39" s="66"/>
      <c r="W39" s="66"/>
      <c r="X39" s="66"/>
      <c r="Y39" s="70"/>
      <c r="Z39" s="66"/>
      <c r="AA39" s="75"/>
      <c r="AB39" s="75"/>
      <c r="AC39" s="75"/>
      <c r="AD39" s="66"/>
      <c r="AE39" s="66"/>
      <c r="AF39" s="70"/>
      <c r="AG39" s="66"/>
      <c r="AH39" s="66"/>
      <c r="AI39" s="66"/>
      <c r="AJ39" s="66"/>
    </row>
    <row r="40" spans="1:36" ht="30" customHeight="1" x14ac:dyDescent="0.3">
      <c r="K40" s="72" t="str">
        <f>IF(C30="","",IF(C30&lt;&gt;"",CONCATENATE(C30,D30,E30)))</f>
        <v/>
      </c>
      <c r="L40" s="73"/>
      <c r="M40" s="73"/>
      <c r="N40" s="73"/>
      <c r="P40" s="72" t="str">
        <f>IF(C26="","",IF(C26&lt;&gt;"",CONCATENATE(C26,D26,E26)))</f>
        <v/>
      </c>
      <c r="Q40" s="80"/>
      <c r="V40" s="66"/>
      <c r="W40" s="66"/>
      <c r="X40" s="66"/>
      <c r="Y40" s="66"/>
      <c r="Z40" s="76"/>
      <c r="AA40" s="75"/>
      <c r="AB40" s="75"/>
      <c r="AC40" s="75"/>
      <c r="AD40" s="66"/>
      <c r="AE40" s="76"/>
      <c r="AF40" s="70"/>
      <c r="AG40" s="66"/>
      <c r="AH40" s="66"/>
      <c r="AI40" s="66"/>
      <c r="AJ40" s="66"/>
    </row>
    <row r="41" spans="1:36" ht="30" customHeight="1" x14ac:dyDescent="0.3">
      <c r="I41" s="90" t="str">
        <f>IF(E35="","",E35)</f>
        <v/>
      </c>
      <c r="J41" s="80"/>
      <c r="L41" s="73"/>
      <c r="M41" s="73"/>
      <c r="N41" s="73"/>
      <c r="Q41" s="80"/>
      <c r="R41" s="93" t="str">
        <f>IF(E31="","",E31)</f>
        <v/>
      </c>
      <c r="V41" s="66"/>
      <c r="W41" s="66"/>
      <c r="X41" s="66"/>
      <c r="Y41" s="70"/>
      <c r="Z41" s="66"/>
      <c r="AA41" s="75"/>
      <c r="AB41" s="75"/>
      <c r="AC41" s="75"/>
      <c r="AD41" s="66"/>
      <c r="AE41" s="66"/>
      <c r="AF41" s="70"/>
      <c r="AG41" s="66"/>
      <c r="AH41" s="66"/>
      <c r="AI41" s="66"/>
      <c r="AJ41" s="66"/>
    </row>
    <row r="42" spans="1:36" ht="30" customHeight="1" x14ac:dyDescent="0.2">
      <c r="L42" s="304" t="str">
        <f>B12</f>
        <v/>
      </c>
      <c r="M42" s="305"/>
      <c r="N42" s="306"/>
      <c r="O42" s="80" t="str">
        <f>IF(C21="","",C21)</f>
        <v/>
      </c>
      <c r="V42" s="66"/>
      <c r="W42" s="66"/>
      <c r="X42" s="66"/>
      <c r="Y42" s="66"/>
      <c r="Z42" s="66"/>
      <c r="AA42" s="69"/>
      <c r="AB42" s="69"/>
      <c r="AC42" s="69"/>
      <c r="AD42" s="70"/>
      <c r="AE42" s="66"/>
      <c r="AF42" s="66"/>
      <c r="AG42" s="66"/>
      <c r="AH42" s="66"/>
      <c r="AI42" s="66"/>
      <c r="AJ42" s="66"/>
    </row>
    <row r="43" spans="1:36" ht="30" customHeight="1" x14ac:dyDescent="0.15">
      <c r="L43" s="307"/>
      <c r="M43" s="308"/>
      <c r="N43" s="309"/>
      <c r="V43" s="66"/>
      <c r="W43" s="66"/>
      <c r="X43" s="66"/>
      <c r="Y43" s="66"/>
      <c r="Z43" s="66"/>
      <c r="AA43" s="69"/>
      <c r="AB43" s="69"/>
      <c r="AC43" s="69"/>
      <c r="AD43" s="66"/>
      <c r="AE43" s="66"/>
      <c r="AF43" s="66"/>
      <c r="AG43" s="66"/>
      <c r="AH43" s="66"/>
      <c r="AI43" s="66"/>
      <c r="AJ43" s="66"/>
    </row>
    <row r="44" spans="1:36" ht="30" customHeight="1" x14ac:dyDescent="0.15">
      <c r="L44" s="310"/>
      <c r="M44" s="311"/>
      <c r="N44" s="312"/>
      <c r="V44" s="66"/>
      <c r="W44" s="66"/>
      <c r="X44" s="66"/>
      <c r="Y44" s="66"/>
      <c r="Z44" s="66"/>
      <c r="AA44" s="69"/>
      <c r="AB44" s="69"/>
      <c r="AC44" s="69"/>
      <c r="AD44" s="66"/>
      <c r="AE44" s="66"/>
      <c r="AF44" s="66"/>
      <c r="AG44" s="66"/>
      <c r="AH44" s="66"/>
      <c r="AI44" s="66"/>
      <c r="AJ44" s="66"/>
    </row>
    <row r="45" spans="1:36" ht="30" customHeight="1" x14ac:dyDescent="0.3">
      <c r="L45" s="73"/>
      <c r="M45" s="73"/>
      <c r="N45" s="73"/>
      <c r="V45" s="66"/>
      <c r="W45" s="66"/>
      <c r="X45" s="66"/>
      <c r="Y45" s="66"/>
      <c r="Z45" s="66"/>
      <c r="AA45" s="75"/>
      <c r="AB45" s="75"/>
      <c r="AC45" s="75"/>
      <c r="AD45" s="66"/>
      <c r="AE45" s="66"/>
      <c r="AF45" s="66"/>
      <c r="AG45" s="66"/>
      <c r="AH45" s="66"/>
      <c r="AI45" s="66"/>
      <c r="AJ45" s="66"/>
    </row>
    <row r="46" spans="1:36" ht="30" customHeight="1" x14ac:dyDescent="0.3">
      <c r="L46" s="73"/>
      <c r="M46" s="73"/>
      <c r="N46" s="73"/>
      <c r="O46" s="72" t="str">
        <f>IF(C22="","",IF(C22&lt;&gt;"",CONCATENATE(C22,D22,E22)))</f>
        <v/>
      </c>
      <c r="V46" s="66"/>
      <c r="W46" s="66"/>
      <c r="X46" s="66"/>
      <c r="Y46" s="66"/>
      <c r="Z46" s="66"/>
      <c r="AA46" s="75"/>
      <c r="AB46" s="75"/>
      <c r="AC46" s="75"/>
      <c r="AD46" s="76"/>
      <c r="AE46" s="66"/>
      <c r="AF46" s="66"/>
      <c r="AG46" s="66"/>
      <c r="AH46" s="66"/>
      <c r="AI46" s="66"/>
      <c r="AJ46" s="66"/>
    </row>
    <row r="47" spans="1:36" ht="30" customHeight="1" x14ac:dyDescent="0.3">
      <c r="J47" s="71"/>
      <c r="K47" s="84" t="str">
        <f>IF(E29="","",E29)</f>
        <v/>
      </c>
      <c r="L47" s="73"/>
      <c r="M47" s="73"/>
      <c r="N47" s="73"/>
      <c r="P47" s="93" t="str">
        <f>IF(E25="","",E25)</f>
        <v/>
      </c>
      <c r="V47" s="66"/>
      <c r="W47" s="66"/>
      <c r="X47" s="66"/>
      <c r="Y47" s="66"/>
      <c r="Z47" s="66"/>
      <c r="AA47" s="75"/>
      <c r="AB47" s="75"/>
      <c r="AC47" s="75"/>
      <c r="AD47" s="66"/>
      <c r="AE47" s="66"/>
      <c r="AF47" s="66"/>
      <c r="AG47" s="66"/>
      <c r="AH47" s="66"/>
      <c r="AI47" s="66"/>
      <c r="AJ47" s="66"/>
    </row>
    <row r="48" spans="1:36" ht="30" customHeight="1" x14ac:dyDescent="0.15">
      <c r="L48" s="304" t="str">
        <f>B13</f>
        <v/>
      </c>
      <c r="M48" s="305"/>
      <c r="N48" s="306"/>
      <c r="V48" s="66"/>
      <c r="W48" s="66"/>
      <c r="X48" s="66"/>
      <c r="Y48" s="66"/>
      <c r="Z48" s="66"/>
      <c r="AA48" s="69"/>
      <c r="AB48" s="69"/>
      <c r="AC48" s="69"/>
      <c r="AD48" s="66"/>
      <c r="AE48" s="66"/>
      <c r="AF48" s="66"/>
      <c r="AG48" s="66"/>
      <c r="AH48" s="66"/>
      <c r="AI48" s="66"/>
      <c r="AJ48" s="66"/>
    </row>
    <row r="49" spans="12:36" ht="30" customHeight="1" x14ac:dyDescent="0.15">
      <c r="L49" s="307"/>
      <c r="M49" s="308"/>
      <c r="N49" s="309"/>
      <c r="V49" s="66"/>
      <c r="W49" s="66"/>
      <c r="X49" s="66"/>
      <c r="Y49" s="66"/>
      <c r="Z49" s="66"/>
      <c r="AA49" s="69"/>
      <c r="AB49" s="69"/>
      <c r="AC49" s="69"/>
      <c r="AD49" s="66"/>
      <c r="AE49" s="66"/>
      <c r="AF49" s="66"/>
      <c r="AG49" s="66"/>
      <c r="AH49" s="66"/>
      <c r="AI49" s="66"/>
      <c r="AJ49" s="66"/>
    </row>
    <row r="50" spans="12:36" ht="30" customHeight="1" x14ac:dyDescent="0.2">
      <c r="L50" s="310"/>
      <c r="M50" s="311"/>
      <c r="N50" s="312"/>
      <c r="O50" s="97" t="str">
        <f>IF(E21="","",E21)</f>
        <v/>
      </c>
      <c r="V50" s="66"/>
      <c r="W50" s="66"/>
      <c r="X50" s="66"/>
      <c r="Y50" s="66"/>
      <c r="Z50" s="66"/>
      <c r="AA50" s="69"/>
      <c r="AB50" s="69"/>
      <c r="AC50" s="69"/>
      <c r="AD50" s="70"/>
      <c r="AE50" s="66"/>
      <c r="AF50" s="66"/>
      <c r="AG50" s="66"/>
      <c r="AH50" s="66"/>
      <c r="AI50" s="66"/>
      <c r="AJ50" s="66"/>
    </row>
    <row r="51" spans="12:36" ht="30" customHeight="1" x14ac:dyDescent="0.15"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</row>
    <row r="52" spans="12:36" ht="30" customHeight="1" x14ac:dyDescent="0.15"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</row>
    <row r="53" spans="12:36" x14ac:dyDescent="0.15"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</row>
    <row r="54" spans="12:36" x14ac:dyDescent="0.15"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</row>
    <row r="55" spans="12:36" x14ac:dyDescent="0.15"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</row>
  </sheetData>
  <mergeCells count="46">
    <mergeCell ref="A1:T1"/>
    <mergeCell ref="A5:B5"/>
    <mergeCell ref="C5:F5"/>
    <mergeCell ref="B6:F6"/>
    <mergeCell ref="L6:N8"/>
    <mergeCell ref="B7:F7"/>
    <mergeCell ref="B8:F8"/>
    <mergeCell ref="B9:F9"/>
    <mergeCell ref="B10:F10"/>
    <mergeCell ref="B11:F11"/>
    <mergeCell ref="B12:F12"/>
    <mergeCell ref="L12:N14"/>
    <mergeCell ref="B13:F13"/>
    <mergeCell ref="A14:B14"/>
    <mergeCell ref="C14:F14"/>
    <mergeCell ref="B15:B16"/>
    <mergeCell ref="F15:F16"/>
    <mergeCell ref="B17:B18"/>
    <mergeCell ref="F17:F18"/>
    <mergeCell ref="L18:N20"/>
    <mergeCell ref="B19:B20"/>
    <mergeCell ref="F19:F20"/>
    <mergeCell ref="B21:B22"/>
    <mergeCell ref="F21:F22"/>
    <mergeCell ref="T22:T34"/>
    <mergeCell ref="B23:B24"/>
    <mergeCell ref="F23:F24"/>
    <mergeCell ref="L24:N26"/>
    <mergeCell ref="B25:B26"/>
    <mergeCell ref="F25:F26"/>
    <mergeCell ref="B27:B28"/>
    <mergeCell ref="F27:F28"/>
    <mergeCell ref="B29:B30"/>
    <mergeCell ref="F29:F30"/>
    <mergeCell ref="L30:N32"/>
    <mergeCell ref="B31:B32"/>
    <mergeCell ref="F31:F32"/>
    <mergeCell ref="B33:B34"/>
    <mergeCell ref="F33:F34"/>
    <mergeCell ref="L48:N50"/>
    <mergeCell ref="B35:B36"/>
    <mergeCell ref="F35:F36"/>
    <mergeCell ref="L36:N38"/>
    <mergeCell ref="B37:B38"/>
    <mergeCell ref="F37:F38"/>
    <mergeCell ref="L42:N44"/>
  </mergeCells>
  <phoneticPr fontId="32"/>
  <pageMargins left="0.59055118110236227" right="0.39370078740157483" top="0.39370078740157483" bottom="0.39370078740157483" header="0.51181102362204722" footer="0.51181102362204722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56"/>
  <sheetViews>
    <sheetView tabSelected="1" view="pageBreakPreview" zoomScale="60" zoomScaleNormal="75" workbookViewId="0">
      <selection activeCell="A7" sqref="A7:A8"/>
    </sheetView>
  </sheetViews>
  <sheetFormatPr defaultRowHeight="13.5" x14ac:dyDescent="0.15"/>
  <cols>
    <col min="1" max="5" width="20.625" customWidth="1"/>
    <col min="6" max="13" width="7.625" customWidth="1"/>
    <col min="15" max="19" width="20.625" hidden="1" customWidth="1"/>
    <col min="20" max="27" width="7.625" hidden="1" customWidth="1"/>
  </cols>
  <sheetData>
    <row r="2" spans="1:27" ht="28.5" x14ac:dyDescent="0.3">
      <c r="A2" s="222" t="s">
        <v>218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O2" s="222" t="s">
        <v>195</v>
      </c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</row>
    <row r="3" spans="1:27" ht="13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4" customHeight="1" x14ac:dyDescent="0.25">
      <c r="A4" s="1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O4" s="17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4" customHeight="1" x14ac:dyDescent="0.25">
      <c r="A5" s="17"/>
      <c r="B5" s="4"/>
      <c r="C5" s="4" t="s">
        <v>27</v>
      </c>
      <c r="D5" s="4" t="s">
        <v>76</v>
      </c>
      <c r="E5" s="4" t="s">
        <v>77</v>
      </c>
      <c r="F5" s="4"/>
      <c r="G5" s="4"/>
      <c r="H5" s="4"/>
      <c r="I5" s="4"/>
      <c r="J5" s="4"/>
      <c r="K5" s="4"/>
      <c r="L5" s="4"/>
      <c r="M5" s="4"/>
      <c r="O5" s="17"/>
      <c r="P5" s="4"/>
      <c r="Q5" s="4" t="s">
        <v>27</v>
      </c>
      <c r="R5" s="4" t="s">
        <v>76</v>
      </c>
      <c r="S5" s="4" t="s">
        <v>77</v>
      </c>
      <c r="T5" s="4"/>
      <c r="U5" s="4"/>
      <c r="V5" s="4"/>
      <c r="W5" s="4"/>
      <c r="X5" s="4"/>
      <c r="Y5" s="4"/>
      <c r="Z5" s="4"/>
      <c r="AA5" s="4"/>
    </row>
    <row r="6" spans="1:27" s="18" customFormat="1" ht="28.5" x14ac:dyDescent="0.3">
      <c r="A6" s="17" t="s">
        <v>223</v>
      </c>
      <c r="B6" s="17"/>
      <c r="F6" s="15"/>
      <c r="G6" s="15"/>
      <c r="H6" s="15"/>
      <c r="J6" s="213">
        <v>42931</v>
      </c>
      <c r="K6" s="214"/>
      <c r="L6" s="214"/>
      <c r="M6" s="214"/>
      <c r="O6" s="17" t="s">
        <v>16</v>
      </c>
      <c r="P6" s="17"/>
      <c r="T6" s="15"/>
      <c r="U6" s="15"/>
      <c r="V6" s="15"/>
      <c r="X6" s="213">
        <v>41839</v>
      </c>
      <c r="Y6" s="214"/>
      <c r="Z6" s="214"/>
      <c r="AA6" s="214"/>
    </row>
    <row r="7" spans="1:27" ht="24.95" customHeight="1" x14ac:dyDescent="0.15">
      <c r="A7" s="215"/>
      <c r="B7" s="216" t="str">
        <f>IF('各チーム２ (2)'!$B$4="",'Ａ～Ｄ'!P7:P8,VLOOKUP('Ａ～Ｄ'!P7:P8,'各チーム２ (2)'!$B$4:$C$35,2,FALSE))</f>
        <v>FC波崎　B</v>
      </c>
      <c r="C7" s="216" t="str">
        <f>IF('各チーム２ (2)'!$B$4="",'Ａ～Ｄ'!Q7:Q8,VLOOKUP('Ａ～Ｄ'!Q7:Q8,'各チーム２ (2)'!$B$4:$C$35,2,FALSE))</f>
        <v>鹿島アントラーズジュニア</v>
      </c>
      <c r="D7" s="216" t="str">
        <f>IF('各チーム２ (2)'!$B$4="",'Ａ～Ｄ'!R7:R8,VLOOKUP('Ａ～Ｄ'!R7:R8,'各チーム２ (2)'!$B$4:$C$35,2,FALSE))</f>
        <v>波崎太田ＦＣ</v>
      </c>
      <c r="E7" s="216" t="str">
        <f>IF('各チーム２ (2)'!$B$4="",'Ａ～Ｄ'!S7:S8,VLOOKUP('Ａ～Ｄ'!S7:S8,'各チーム２ (2)'!$B$4:$C$35,2,FALSE))</f>
        <v>玉造FC</v>
      </c>
      <c r="F7" s="218" t="s">
        <v>17</v>
      </c>
      <c r="G7" s="218" t="s">
        <v>18</v>
      </c>
      <c r="H7" s="218" t="s">
        <v>19</v>
      </c>
      <c r="I7" s="218" t="s">
        <v>20</v>
      </c>
      <c r="J7" s="218" t="s">
        <v>21</v>
      </c>
      <c r="K7" s="218" t="s">
        <v>22</v>
      </c>
      <c r="L7" s="219" t="s">
        <v>23</v>
      </c>
      <c r="M7" s="218" t="s">
        <v>24</v>
      </c>
      <c r="O7" s="215"/>
      <c r="P7" s="216">
        <v>1</v>
      </c>
      <c r="Q7" s="216">
        <v>2</v>
      </c>
      <c r="R7" s="216">
        <v>3</v>
      </c>
      <c r="S7" s="216">
        <v>4</v>
      </c>
      <c r="T7" s="218" t="s">
        <v>17</v>
      </c>
      <c r="U7" s="218" t="s">
        <v>18</v>
      </c>
      <c r="V7" s="218" t="s">
        <v>19</v>
      </c>
      <c r="W7" s="218" t="s">
        <v>20</v>
      </c>
      <c r="X7" s="218" t="s">
        <v>21</v>
      </c>
      <c r="Y7" s="218" t="s">
        <v>22</v>
      </c>
      <c r="Z7" s="219" t="s">
        <v>23</v>
      </c>
      <c r="AA7" s="218" t="s">
        <v>24</v>
      </c>
    </row>
    <row r="8" spans="1:27" ht="24.95" customHeight="1" x14ac:dyDescent="0.15">
      <c r="A8" s="215"/>
      <c r="B8" s="217"/>
      <c r="C8" s="217"/>
      <c r="D8" s="217"/>
      <c r="E8" s="217"/>
      <c r="F8" s="218"/>
      <c r="G8" s="218"/>
      <c r="H8" s="218"/>
      <c r="I8" s="218"/>
      <c r="J8" s="218"/>
      <c r="K8" s="218"/>
      <c r="L8" s="218"/>
      <c r="M8" s="218"/>
      <c r="O8" s="215"/>
      <c r="P8" s="217"/>
      <c r="Q8" s="216"/>
      <c r="R8" s="216"/>
      <c r="S8" s="216"/>
      <c r="T8" s="218"/>
      <c r="U8" s="218"/>
      <c r="V8" s="218"/>
      <c r="W8" s="218"/>
      <c r="X8" s="218"/>
      <c r="Y8" s="218"/>
      <c r="Z8" s="218"/>
      <c r="AA8" s="218"/>
    </row>
    <row r="9" spans="1:27" ht="24.95" customHeight="1" x14ac:dyDescent="0.15">
      <c r="A9" s="212" t="str">
        <f>B7</f>
        <v>FC波崎　B</v>
      </c>
      <c r="B9" s="209"/>
      <c r="C9" s="19"/>
      <c r="D9" s="19"/>
      <c r="E9" s="19"/>
      <c r="F9" s="210"/>
      <c r="G9" s="210"/>
      <c r="H9" s="210"/>
      <c r="I9" s="211"/>
      <c r="J9" s="210"/>
      <c r="K9" s="210"/>
      <c r="L9" s="205"/>
      <c r="M9" s="206"/>
      <c r="O9" s="212">
        <f>P7</f>
        <v>1</v>
      </c>
      <c r="P9" s="209"/>
      <c r="Q9" s="19"/>
      <c r="R9" s="19"/>
      <c r="S9" s="19"/>
      <c r="T9" s="210"/>
      <c r="U9" s="210"/>
      <c r="V9" s="210"/>
      <c r="W9" s="211"/>
      <c r="X9" s="210"/>
      <c r="Y9" s="210"/>
      <c r="Z9" s="205"/>
      <c r="AA9" s="206"/>
    </row>
    <row r="10" spans="1:27" ht="24.95" customHeight="1" x14ac:dyDescent="0.15">
      <c r="A10" s="212"/>
      <c r="B10" s="209"/>
      <c r="C10" s="16"/>
      <c r="D10" s="16"/>
      <c r="E10" s="16"/>
      <c r="F10" s="210"/>
      <c r="G10" s="210"/>
      <c r="H10" s="210"/>
      <c r="I10" s="211"/>
      <c r="J10" s="210"/>
      <c r="K10" s="210"/>
      <c r="L10" s="205"/>
      <c r="M10" s="206"/>
      <c r="O10" s="212"/>
      <c r="P10" s="209"/>
      <c r="Q10" s="16"/>
      <c r="R10" s="16"/>
      <c r="S10" s="16"/>
      <c r="T10" s="210"/>
      <c r="U10" s="210"/>
      <c r="V10" s="210"/>
      <c r="W10" s="211"/>
      <c r="X10" s="210"/>
      <c r="Y10" s="210"/>
      <c r="Z10" s="205"/>
      <c r="AA10" s="206"/>
    </row>
    <row r="11" spans="1:27" ht="24.95" customHeight="1" x14ac:dyDescent="0.15">
      <c r="A11" s="207" t="str">
        <f>C7</f>
        <v>鹿島アントラーズジュニア</v>
      </c>
      <c r="B11" s="19"/>
      <c r="C11" s="209"/>
      <c r="D11" s="19"/>
      <c r="E11" s="19"/>
      <c r="F11" s="210"/>
      <c r="G11" s="210"/>
      <c r="H11" s="210"/>
      <c r="I11" s="211"/>
      <c r="J11" s="210"/>
      <c r="K11" s="210"/>
      <c r="L11" s="205"/>
      <c r="M11" s="206"/>
      <c r="O11" s="207">
        <f>Q7</f>
        <v>2</v>
      </c>
      <c r="P11" s="19"/>
      <c r="Q11" s="209"/>
      <c r="R11" s="19"/>
      <c r="S11" s="19"/>
      <c r="T11" s="210"/>
      <c r="U11" s="210"/>
      <c r="V11" s="210"/>
      <c r="W11" s="211"/>
      <c r="X11" s="210"/>
      <c r="Y11" s="210"/>
      <c r="Z11" s="205"/>
      <c r="AA11" s="206"/>
    </row>
    <row r="12" spans="1:27" ht="24.95" customHeight="1" x14ac:dyDescent="0.15">
      <c r="A12" s="207"/>
      <c r="B12" s="16"/>
      <c r="C12" s="209"/>
      <c r="D12" s="16"/>
      <c r="E12" s="16"/>
      <c r="F12" s="210"/>
      <c r="G12" s="210"/>
      <c r="H12" s="210"/>
      <c r="I12" s="211"/>
      <c r="J12" s="210"/>
      <c r="K12" s="210"/>
      <c r="L12" s="205"/>
      <c r="M12" s="206"/>
      <c r="O12" s="207"/>
      <c r="P12" s="16"/>
      <c r="Q12" s="209"/>
      <c r="R12" s="16"/>
      <c r="S12" s="16"/>
      <c r="T12" s="210"/>
      <c r="U12" s="210"/>
      <c r="V12" s="210"/>
      <c r="W12" s="211"/>
      <c r="X12" s="210"/>
      <c r="Y12" s="210"/>
      <c r="Z12" s="205"/>
      <c r="AA12" s="206"/>
    </row>
    <row r="13" spans="1:27" ht="24.95" customHeight="1" x14ac:dyDescent="0.15">
      <c r="A13" s="207" t="str">
        <f>D7</f>
        <v>波崎太田ＦＣ</v>
      </c>
      <c r="B13" s="19"/>
      <c r="C13" s="19"/>
      <c r="D13" s="209"/>
      <c r="E13" s="208"/>
      <c r="F13" s="210"/>
      <c r="G13" s="210"/>
      <c r="H13" s="210"/>
      <c r="I13" s="211"/>
      <c r="J13" s="210"/>
      <c r="K13" s="210"/>
      <c r="L13" s="205"/>
      <c r="M13" s="206"/>
      <c r="O13" s="207">
        <f>R7</f>
        <v>3</v>
      </c>
      <c r="P13" s="19"/>
      <c r="Q13" s="19"/>
      <c r="R13" s="209"/>
      <c r="S13" s="208"/>
      <c r="T13" s="210"/>
      <c r="U13" s="210"/>
      <c r="V13" s="210"/>
      <c r="W13" s="211"/>
      <c r="X13" s="210"/>
      <c r="Y13" s="210"/>
      <c r="Z13" s="205"/>
      <c r="AA13" s="206"/>
    </row>
    <row r="14" spans="1:27" ht="24.95" customHeight="1" x14ac:dyDescent="0.15">
      <c r="A14" s="207"/>
      <c r="B14" s="16"/>
      <c r="C14" s="16"/>
      <c r="D14" s="209"/>
      <c r="E14" s="208"/>
      <c r="F14" s="210"/>
      <c r="G14" s="210"/>
      <c r="H14" s="210"/>
      <c r="I14" s="211"/>
      <c r="J14" s="210"/>
      <c r="K14" s="210"/>
      <c r="L14" s="205"/>
      <c r="M14" s="206"/>
      <c r="O14" s="207"/>
      <c r="P14" s="16"/>
      <c r="Q14" s="16"/>
      <c r="R14" s="209"/>
      <c r="S14" s="208"/>
      <c r="T14" s="210"/>
      <c r="U14" s="210"/>
      <c r="V14" s="210"/>
      <c r="W14" s="211"/>
      <c r="X14" s="210"/>
      <c r="Y14" s="210"/>
      <c r="Z14" s="205"/>
      <c r="AA14" s="206"/>
    </row>
    <row r="15" spans="1:27" ht="24.95" customHeight="1" x14ac:dyDescent="0.15">
      <c r="A15" s="207" t="str">
        <f>E7</f>
        <v>玉造FC</v>
      </c>
      <c r="B15" s="19"/>
      <c r="C15" s="19"/>
      <c r="D15" s="208"/>
      <c r="E15" s="209"/>
      <c r="F15" s="210"/>
      <c r="G15" s="210"/>
      <c r="H15" s="210"/>
      <c r="I15" s="211"/>
      <c r="J15" s="210"/>
      <c r="K15" s="210"/>
      <c r="L15" s="205"/>
      <c r="M15" s="206"/>
      <c r="O15" s="207">
        <f>S7</f>
        <v>4</v>
      </c>
      <c r="P15" s="19"/>
      <c r="Q15" s="19"/>
      <c r="R15" s="208"/>
      <c r="S15" s="209"/>
      <c r="T15" s="210"/>
      <c r="U15" s="210"/>
      <c r="V15" s="210"/>
      <c r="W15" s="211"/>
      <c r="X15" s="210"/>
      <c r="Y15" s="210"/>
      <c r="Z15" s="205"/>
      <c r="AA15" s="206"/>
    </row>
    <row r="16" spans="1:27" ht="24.95" customHeight="1" x14ac:dyDescent="0.15">
      <c r="A16" s="207"/>
      <c r="B16" s="16"/>
      <c r="C16" s="16"/>
      <c r="D16" s="208"/>
      <c r="E16" s="209"/>
      <c r="F16" s="210"/>
      <c r="G16" s="210"/>
      <c r="H16" s="210"/>
      <c r="I16" s="211"/>
      <c r="J16" s="210"/>
      <c r="K16" s="210"/>
      <c r="L16" s="205"/>
      <c r="M16" s="206"/>
      <c r="O16" s="207"/>
      <c r="P16" s="16"/>
      <c r="Q16" s="16"/>
      <c r="R16" s="208"/>
      <c r="S16" s="209"/>
      <c r="T16" s="210"/>
      <c r="U16" s="210"/>
      <c r="V16" s="210"/>
      <c r="W16" s="211"/>
      <c r="X16" s="210"/>
      <c r="Y16" s="210"/>
      <c r="Z16" s="205"/>
      <c r="AA16" s="206"/>
    </row>
    <row r="17" spans="1:27" ht="24.95" customHeight="1" x14ac:dyDescent="0.15">
      <c r="A17" s="20"/>
      <c r="B17" s="21"/>
      <c r="C17" s="21"/>
      <c r="D17" s="21"/>
      <c r="E17" s="21"/>
      <c r="F17" s="22"/>
      <c r="G17" s="22"/>
      <c r="H17" s="22"/>
      <c r="I17" s="23"/>
      <c r="J17" s="22"/>
      <c r="K17" s="22"/>
      <c r="L17" s="24"/>
      <c r="M17" s="25"/>
      <c r="O17" s="20"/>
      <c r="P17" s="21"/>
      <c r="Q17" s="21"/>
      <c r="R17" s="21"/>
      <c r="S17" s="21"/>
      <c r="T17" s="22"/>
      <c r="U17" s="22"/>
      <c r="V17" s="22"/>
      <c r="W17" s="23"/>
      <c r="X17" s="22"/>
      <c r="Y17" s="22"/>
      <c r="Z17" s="24"/>
      <c r="AA17" s="25"/>
    </row>
    <row r="18" spans="1:27" ht="24.95" customHeight="1" x14ac:dyDescent="0.25">
      <c r="A18" s="20"/>
      <c r="B18" s="21"/>
      <c r="C18" s="4" t="s">
        <v>28</v>
      </c>
      <c r="D18" s="20" t="s">
        <v>78</v>
      </c>
      <c r="E18" s="20" t="s">
        <v>79</v>
      </c>
      <c r="F18" s="22"/>
      <c r="G18" s="22"/>
      <c r="H18" s="22"/>
      <c r="I18" s="23"/>
      <c r="J18" s="22"/>
      <c r="K18" s="22"/>
      <c r="L18" s="24"/>
      <c r="M18" s="25"/>
      <c r="O18" s="20"/>
      <c r="P18" s="21"/>
      <c r="Q18" s="4" t="s">
        <v>28</v>
      </c>
      <c r="R18" s="20" t="s">
        <v>78</v>
      </c>
      <c r="S18" s="20" t="s">
        <v>79</v>
      </c>
      <c r="T18" s="22"/>
      <c r="U18" s="22"/>
      <c r="V18" s="22"/>
      <c r="W18" s="23"/>
      <c r="X18" s="22"/>
      <c r="Y18" s="22"/>
      <c r="Z18" s="24"/>
      <c r="AA18" s="25"/>
    </row>
    <row r="19" spans="1:27" s="18" customFormat="1" ht="28.5" x14ac:dyDescent="0.3">
      <c r="A19" s="17" t="str">
        <f>A6</f>
        <v>神栖市海浜サッカー場　A・Bコート</v>
      </c>
      <c r="B19" s="17"/>
      <c r="F19" s="15"/>
      <c r="G19" s="15"/>
      <c r="H19" s="15"/>
      <c r="J19" s="213">
        <f>J6</f>
        <v>42931</v>
      </c>
      <c r="K19" s="214"/>
      <c r="L19" s="214"/>
      <c r="M19" s="214"/>
      <c r="O19" s="17" t="s">
        <v>16</v>
      </c>
      <c r="P19" s="17"/>
      <c r="T19" s="15"/>
      <c r="U19" s="15"/>
      <c r="V19" s="15"/>
      <c r="X19" s="213">
        <f>X6</f>
        <v>41839</v>
      </c>
      <c r="Y19" s="214"/>
      <c r="Z19" s="214"/>
      <c r="AA19" s="214"/>
    </row>
    <row r="20" spans="1:27" ht="24.95" customHeight="1" x14ac:dyDescent="0.15">
      <c r="A20" s="215"/>
      <c r="B20" s="216" t="str">
        <f>IF('各チーム２ (2)'!$B$4="",'Ａ～Ｄ'!P20:P21,VLOOKUP('Ａ～Ｄ'!P20:P21,'各チーム２ (2)'!$B$4:$C$35,2,FALSE))</f>
        <v>フォルサ若松ＦＣ　A</v>
      </c>
      <c r="C20" s="216" t="str">
        <f>IF('各チーム２ (2)'!$B$4="",'Ａ～Ｄ'!Q20:Q21,VLOOKUP('Ａ～Ｄ'!Q20:Q21,'各チーム２ (2)'!$B$4:$C$35,2,FALSE))</f>
        <v>三笠小SSS B</v>
      </c>
      <c r="D20" s="216" t="str">
        <f>IF('各チーム２ (2)'!$B$4="",'Ａ～Ｄ'!R20:R21,VLOOKUP('Ａ～Ｄ'!R20:R21,'各チーム２ (2)'!$B$4:$C$35,2,FALSE))</f>
        <v>FCドルフィン大洋・北浦</v>
      </c>
      <c r="E20" s="216" t="str">
        <f>IF('各チーム２ (2)'!$B$4="",'Ａ～Ｄ'!S20:S21,VLOOKUP('Ａ～Ｄ'!S20:S21,'各チーム２ (2)'!$B$4:$C$35,2,FALSE))</f>
        <v>FCｸﾚｾｰﾙ</v>
      </c>
      <c r="F20" s="218" t="s">
        <v>17</v>
      </c>
      <c r="G20" s="218" t="s">
        <v>18</v>
      </c>
      <c r="H20" s="218" t="s">
        <v>19</v>
      </c>
      <c r="I20" s="218" t="s">
        <v>20</v>
      </c>
      <c r="J20" s="218" t="s">
        <v>21</v>
      </c>
      <c r="K20" s="218" t="s">
        <v>22</v>
      </c>
      <c r="L20" s="219" t="s">
        <v>23</v>
      </c>
      <c r="M20" s="218" t="s">
        <v>24</v>
      </c>
      <c r="O20" s="215"/>
      <c r="P20" s="220">
        <v>5</v>
      </c>
      <c r="Q20" s="220">
        <v>6</v>
      </c>
      <c r="R20" s="220">
        <v>7</v>
      </c>
      <c r="S20" s="220">
        <v>8</v>
      </c>
      <c r="T20" s="218" t="s">
        <v>17</v>
      </c>
      <c r="U20" s="218" t="s">
        <v>18</v>
      </c>
      <c r="V20" s="218" t="s">
        <v>19</v>
      </c>
      <c r="W20" s="218" t="s">
        <v>20</v>
      </c>
      <c r="X20" s="218" t="s">
        <v>21</v>
      </c>
      <c r="Y20" s="218" t="s">
        <v>22</v>
      </c>
      <c r="Z20" s="219" t="s">
        <v>23</v>
      </c>
      <c r="AA20" s="218" t="s">
        <v>24</v>
      </c>
    </row>
    <row r="21" spans="1:27" ht="24.95" customHeight="1" x14ac:dyDescent="0.15">
      <c r="A21" s="215"/>
      <c r="B21" s="217"/>
      <c r="C21" s="217"/>
      <c r="D21" s="217"/>
      <c r="E21" s="217"/>
      <c r="F21" s="218"/>
      <c r="G21" s="218"/>
      <c r="H21" s="218"/>
      <c r="I21" s="218"/>
      <c r="J21" s="218"/>
      <c r="K21" s="218"/>
      <c r="L21" s="218"/>
      <c r="M21" s="218"/>
      <c r="O21" s="215"/>
      <c r="P21" s="221"/>
      <c r="Q21" s="220"/>
      <c r="R21" s="220"/>
      <c r="S21" s="220"/>
      <c r="T21" s="218"/>
      <c r="U21" s="218"/>
      <c r="V21" s="218"/>
      <c r="W21" s="218"/>
      <c r="X21" s="218"/>
      <c r="Y21" s="218"/>
      <c r="Z21" s="218"/>
      <c r="AA21" s="218"/>
    </row>
    <row r="22" spans="1:27" ht="24.95" customHeight="1" x14ac:dyDescent="0.15">
      <c r="A22" s="212" t="str">
        <f>B20</f>
        <v>フォルサ若松ＦＣ　A</v>
      </c>
      <c r="B22" s="209"/>
      <c r="C22" s="19"/>
      <c r="D22" s="19"/>
      <c r="E22" s="19"/>
      <c r="F22" s="210"/>
      <c r="G22" s="210"/>
      <c r="H22" s="210"/>
      <c r="I22" s="211"/>
      <c r="J22" s="210"/>
      <c r="K22" s="210"/>
      <c r="L22" s="205"/>
      <c r="M22" s="206"/>
      <c r="O22" s="212">
        <f>P20</f>
        <v>5</v>
      </c>
      <c r="P22" s="209"/>
      <c r="Q22" s="19"/>
      <c r="R22" s="19"/>
      <c r="S22" s="19"/>
      <c r="T22" s="210"/>
      <c r="U22" s="210"/>
      <c r="V22" s="210"/>
      <c r="W22" s="211"/>
      <c r="X22" s="210"/>
      <c r="Y22" s="210"/>
      <c r="Z22" s="205"/>
      <c r="AA22" s="206"/>
    </row>
    <row r="23" spans="1:27" ht="24.95" customHeight="1" x14ac:dyDescent="0.15">
      <c r="A23" s="212"/>
      <c r="B23" s="209"/>
      <c r="C23" s="16"/>
      <c r="D23" s="16"/>
      <c r="E23" s="16"/>
      <c r="F23" s="210"/>
      <c r="G23" s="210"/>
      <c r="H23" s="210"/>
      <c r="I23" s="211"/>
      <c r="J23" s="210"/>
      <c r="K23" s="210"/>
      <c r="L23" s="205"/>
      <c r="M23" s="206"/>
      <c r="O23" s="212"/>
      <c r="P23" s="209"/>
      <c r="Q23" s="16"/>
      <c r="R23" s="16"/>
      <c r="S23" s="16"/>
      <c r="T23" s="210"/>
      <c r="U23" s="210"/>
      <c r="V23" s="210"/>
      <c r="W23" s="211"/>
      <c r="X23" s="210"/>
      <c r="Y23" s="210"/>
      <c r="Z23" s="205"/>
      <c r="AA23" s="206"/>
    </row>
    <row r="24" spans="1:27" ht="24.95" customHeight="1" x14ac:dyDescent="0.15">
      <c r="A24" s="207" t="str">
        <f>C20</f>
        <v>三笠小SSS B</v>
      </c>
      <c r="B24" s="19"/>
      <c r="C24" s="209"/>
      <c r="D24" s="19"/>
      <c r="E24" s="19"/>
      <c r="F24" s="210"/>
      <c r="G24" s="210"/>
      <c r="H24" s="210"/>
      <c r="I24" s="211"/>
      <c r="J24" s="210"/>
      <c r="K24" s="210"/>
      <c r="L24" s="205"/>
      <c r="M24" s="206"/>
      <c r="O24" s="207">
        <f>Q20</f>
        <v>6</v>
      </c>
      <c r="P24" s="19"/>
      <c r="Q24" s="209"/>
      <c r="R24" s="19"/>
      <c r="S24" s="19"/>
      <c r="T24" s="210"/>
      <c r="U24" s="210"/>
      <c r="V24" s="210"/>
      <c r="W24" s="211"/>
      <c r="X24" s="210"/>
      <c r="Y24" s="210"/>
      <c r="Z24" s="205"/>
      <c r="AA24" s="206"/>
    </row>
    <row r="25" spans="1:27" ht="24.95" customHeight="1" x14ac:dyDescent="0.15">
      <c r="A25" s="207"/>
      <c r="B25" s="16"/>
      <c r="C25" s="209"/>
      <c r="D25" s="16"/>
      <c r="E25" s="16"/>
      <c r="F25" s="210"/>
      <c r="G25" s="210"/>
      <c r="H25" s="210"/>
      <c r="I25" s="211"/>
      <c r="J25" s="210"/>
      <c r="K25" s="210"/>
      <c r="L25" s="205"/>
      <c r="M25" s="206"/>
      <c r="O25" s="207"/>
      <c r="P25" s="16"/>
      <c r="Q25" s="209"/>
      <c r="R25" s="16"/>
      <c r="S25" s="16"/>
      <c r="T25" s="210"/>
      <c r="U25" s="210"/>
      <c r="V25" s="210"/>
      <c r="W25" s="211"/>
      <c r="X25" s="210"/>
      <c r="Y25" s="210"/>
      <c r="Z25" s="205"/>
      <c r="AA25" s="206"/>
    </row>
    <row r="26" spans="1:27" ht="24.95" customHeight="1" x14ac:dyDescent="0.15">
      <c r="A26" s="207" t="str">
        <f>D20</f>
        <v>FCドルフィン大洋・北浦</v>
      </c>
      <c r="B26" s="19"/>
      <c r="C26" s="19"/>
      <c r="D26" s="209"/>
      <c r="E26" s="208"/>
      <c r="F26" s="210"/>
      <c r="G26" s="210"/>
      <c r="H26" s="210"/>
      <c r="I26" s="211"/>
      <c r="J26" s="210"/>
      <c r="K26" s="210"/>
      <c r="L26" s="205"/>
      <c r="M26" s="206"/>
      <c r="O26" s="207">
        <f>R20</f>
        <v>7</v>
      </c>
      <c r="P26" s="19"/>
      <c r="Q26" s="19"/>
      <c r="R26" s="209"/>
      <c r="S26" s="208"/>
      <c r="T26" s="210"/>
      <c r="U26" s="210"/>
      <c r="V26" s="210"/>
      <c r="W26" s="211"/>
      <c r="X26" s="210"/>
      <c r="Y26" s="210"/>
      <c r="Z26" s="205"/>
      <c r="AA26" s="206"/>
    </row>
    <row r="27" spans="1:27" ht="24.95" customHeight="1" x14ac:dyDescent="0.15">
      <c r="A27" s="207"/>
      <c r="B27" s="16"/>
      <c r="C27" s="16"/>
      <c r="D27" s="209"/>
      <c r="E27" s="208"/>
      <c r="F27" s="210"/>
      <c r="G27" s="210"/>
      <c r="H27" s="210"/>
      <c r="I27" s="211"/>
      <c r="J27" s="210"/>
      <c r="K27" s="210"/>
      <c r="L27" s="205"/>
      <c r="M27" s="206"/>
      <c r="O27" s="207"/>
      <c r="P27" s="16"/>
      <c r="Q27" s="16"/>
      <c r="R27" s="209"/>
      <c r="S27" s="208"/>
      <c r="T27" s="210"/>
      <c r="U27" s="210"/>
      <c r="V27" s="210"/>
      <c r="W27" s="211"/>
      <c r="X27" s="210"/>
      <c r="Y27" s="210"/>
      <c r="Z27" s="205"/>
      <c r="AA27" s="206"/>
    </row>
    <row r="28" spans="1:27" ht="24.95" customHeight="1" x14ac:dyDescent="0.15">
      <c r="A28" s="207" t="str">
        <f>E20</f>
        <v>FCｸﾚｾｰﾙ</v>
      </c>
      <c r="B28" s="19"/>
      <c r="C28" s="19"/>
      <c r="D28" s="208"/>
      <c r="E28" s="209"/>
      <c r="F28" s="210"/>
      <c r="G28" s="210"/>
      <c r="H28" s="210"/>
      <c r="I28" s="211"/>
      <c r="J28" s="210"/>
      <c r="K28" s="210"/>
      <c r="L28" s="205"/>
      <c r="M28" s="206"/>
      <c r="O28" s="207">
        <f>S20</f>
        <v>8</v>
      </c>
      <c r="P28" s="19"/>
      <c r="Q28" s="19"/>
      <c r="R28" s="208"/>
      <c r="S28" s="209"/>
      <c r="T28" s="210"/>
      <c r="U28" s="210"/>
      <c r="V28" s="210"/>
      <c r="W28" s="211"/>
      <c r="X28" s="210"/>
      <c r="Y28" s="210"/>
      <c r="Z28" s="205"/>
      <c r="AA28" s="206"/>
    </row>
    <row r="29" spans="1:27" ht="24.95" customHeight="1" x14ac:dyDescent="0.15">
      <c r="A29" s="207"/>
      <c r="B29" s="16"/>
      <c r="C29" s="16"/>
      <c r="D29" s="208"/>
      <c r="E29" s="209"/>
      <c r="F29" s="210"/>
      <c r="G29" s="210"/>
      <c r="H29" s="210"/>
      <c r="I29" s="211"/>
      <c r="J29" s="210"/>
      <c r="K29" s="210"/>
      <c r="L29" s="205"/>
      <c r="M29" s="206"/>
      <c r="O29" s="207"/>
      <c r="P29" s="16"/>
      <c r="Q29" s="16"/>
      <c r="R29" s="208"/>
      <c r="S29" s="209"/>
      <c r="T29" s="210"/>
      <c r="U29" s="210"/>
      <c r="V29" s="210"/>
      <c r="W29" s="211"/>
      <c r="X29" s="210"/>
      <c r="Y29" s="210"/>
      <c r="Z29" s="205"/>
      <c r="AA29" s="206"/>
    </row>
    <row r="30" spans="1:27" ht="24.95" customHeight="1" x14ac:dyDescent="0.15">
      <c r="A30" s="20"/>
      <c r="B30" s="21"/>
      <c r="C30" s="21"/>
      <c r="D30" s="21"/>
      <c r="E30" s="21"/>
      <c r="F30" s="22"/>
      <c r="G30" s="22"/>
      <c r="H30" s="22"/>
      <c r="I30" s="23"/>
      <c r="J30" s="22"/>
      <c r="K30" s="22"/>
      <c r="L30" s="24"/>
      <c r="M30" s="25"/>
      <c r="O30" s="20"/>
      <c r="P30" s="21"/>
      <c r="Q30" s="21"/>
      <c r="R30" s="21"/>
      <c r="S30" s="21"/>
      <c r="T30" s="22"/>
      <c r="U30" s="22"/>
      <c r="V30" s="22"/>
      <c r="W30" s="23"/>
      <c r="X30" s="22"/>
      <c r="Y30" s="22"/>
      <c r="Z30" s="24"/>
      <c r="AA30" s="25"/>
    </row>
    <row r="31" spans="1:27" ht="24.95" customHeight="1" x14ac:dyDescent="0.25">
      <c r="A31" s="20"/>
      <c r="B31" s="21"/>
      <c r="C31" s="4" t="s">
        <v>29</v>
      </c>
      <c r="D31" s="20" t="s">
        <v>41</v>
      </c>
      <c r="E31" s="20" t="s">
        <v>46</v>
      </c>
      <c r="F31" s="22"/>
      <c r="G31" s="22"/>
      <c r="H31" s="22"/>
      <c r="I31" s="23"/>
      <c r="J31" s="22"/>
      <c r="K31" s="22"/>
      <c r="L31" s="24"/>
      <c r="M31" s="25"/>
      <c r="O31" s="20"/>
      <c r="P31" s="21"/>
      <c r="Q31" s="4" t="s">
        <v>29</v>
      </c>
      <c r="R31" s="20" t="s">
        <v>41</v>
      </c>
      <c r="S31" s="20" t="s">
        <v>46</v>
      </c>
      <c r="T31" s="22"/>
      <c r="U31" s="22"/>
      <c r="V31" s="22"/>
      <c r="W31" s="23"/>
      <c r="X31" s="22"/>
      <c r="Y31" s="22"/>
      <c r="Z31" s="24"/>
      <c r="AA31" s="25"/>
    </row>
    <row r="32" spans="1:27" s="18" customFormat="1" ht="28.5" x14ac:dyDescent="0.3">
      <c r="A32" s="17" t="str">
        <f>A6</f>
        <v>神栖市海浜サッカー場　A・Bコート</v>
      </c>
      <c r="B32" s="17"/>
      <c r="F32" s="15"/>
      <c r="G32" s="15"/>
      <c r="H32" s="15"/>
      <c r="J32" s="213">
        <f>J6</f>
        <v>42931</v>
      </c>
      <c r="K32" s="214"/>
      <c r="L32" s="214"/>
      <c r="M32" s="214"/>
      <c r="O32" s="17" t="s">
        <v>16</v>
      </c>
      <c r="P32" s="17"/>
      <c r="T32" s="15"/>
      <c r="U32" s="15"/>
      <c r="V32" s="15"/>
      <c r="X32" s="213">
        <f>X6</f>
        <v>41839</v>
      </c>
      <c r="Y32" s="214"/>
      <c r="Z32" s="214"/>
      <c r="AA32" s="214"/>
    </row>
    <row r="33" spans="1:27" ht="24.95" customHeight="1" x14ac:dyDescent="0.15">
      <c r="A33" s="215"/>
      <c r="B33" s="216" t="str">
        <f>IF('各チーム２ (2)'!$B$4="",'Ａ～Ｄ'!P33:P34,VLOOKUP('Ａ～Ｄ'!P33:P34,'各チーム２ (2)'!$B$4:$C$35,2,FALSE))</f>
        <v>軽野東SSS</v>
      </c>
      <c r="C33" s="216" t="str">
        <f>IF('各チーム２ (2)'!$B$4="",'Ａ～Ｄ'!Q33:Q34,VLOOKUP('Ａ～Ｄ'!Q33:Q34,'各チーム２ (2)'!$B$4:$C$35,2,FALSE))</f>
        <v>平井SSS</v>
      </c>
      <c r="D33" s="216" t="str">
        <f>IF('各チーム２ (2)'!$B$4="",'Ａ～Ｄ'!R33:R34,VLOOKUP('Ａ～Ｄ'!R33:R34,'各チーム２ (2)'!$B$4:$C$35,2,FALSE))</f>
        <v>大野原SSS</v>
      </c>
      <c r="E33" s="216" t="str">
        <f>IF('各チーム２ (2)'!$B$4="",'Ａ～Ｄ'!S33:S34,VLOOKUP('Ａ～Ｄ'!S33:S34,'各チーム２ (2)'!$B$4:$C$35,2,FALSE))</f>
        <v>FC麻生</v>
      </c>
      <c r="F33" s="218" t="s">
        <v>17</v>
      </c>
      <c r="G33" s="218" t="s">
        <v>18</v>
      </c>
      <c r="H33" s="218" t="s">
        <v>19</v>
      </c>
      <c r="I33" s="218" t="s">
        <v>20</v>
      </c>
      <c r="J33" s="218" t="s">
        <v>21</v>
      </c>
      <c r="K33" s="218" t="s">
        <v>22</v>
      </c>
      <c r="L33" s="219" t="s">
        <v>23</v>
      </c>
      <c r="M33" s="218" t="s">
        <v>24</v>
      </c>
      <c r="O33" s="215"/>
      <c r="P33" s="216">
        <v>9</v>
      </c>
      <c r="Q33" s="216">
        <v>10</v>
      </c>
      <c r="R33" s="216">
        <v>11</v>
      </c>
      <c r="S33" s="216">
        <v>12</v>
      </c>
      <c r="T33" s="218" t="s">
        <v>17</v>
      </c>
      <c r="U33" s="218" t="s">
        <v>18</v>
      </c>
      <c r="V33" s="218" t="s">
        <v>19</v>
      </c>
      <c r="W33" s="218" t="s">
        <v>20</v>
      </c>
      <c r="X33" s="218" t="s">
        <v>21</v>
      </c>
      <c r="Y33" s="218" t="s">
        <v>22</v>
      </c>
      <c r="Z33" s="219" t="s">
        <v>23</v>
      </c>
      <c r="AA33" s="218" t="s">
        <v>24</v>
      </c>
    </row>
    <row r="34" spans="1:27" ht="24.95" customHeight="1" x14ac:dyDescent="0.15">
      <c r="A34" s="215"/>
      <c r="B34" s="217"/>
      <c r="C34" s="217"/>
      <c r="D34" s="217"/>
      <c r="E34" s="217"/>
      <c r="F34" s="218"/>
      <c r="G34" s="218"/>
      <c r="H34" s="218"/>
      <c r="I34" s="218"/>
      <c r="J34" s="218"/>
      <c r="K34" s="218"/>
      <c r="L34" s="218"/>
      <c r="M34" s="218"/>
      <c r="O34" s="215"/>
      <c r="P34" s="217"/>
      <c r="Q34" s="216"/>
      <c r="R34" s="216"/>
      <c r="S34" s="216"/>
      <c r="T34" s="218"/>
      <c r="U34" s="218"/>
      <c r="V34" s="218"/>
      <c r="W34" s="218"/>
      <c r="X34" s="218"/>
      <c r="Y34" s="218"/>
      <c r="Z34" s="218"/>
      <c r="AA34" s="218"/>
    </row>
    <row r="35" spans="1:27" ht="24.95" customHeight="1" x14ac:dyDescent="0.15">
      <c r="A35" s="212" t="str">
        <f>B33</f>
        <v>軽野東SSS</v>
      </c>
      <c r="B35" s="209"/>
      <c r="C35" s="19"/>
      <c r="D35" s="19"/>
      <c r="E35" s="19"/>
      <c r="F35" s="210"/>
      <c r="G35" s="210"/>
      <c r="H35" s="210"/>
      <c r="I35" s="211"/>
      <c r="J35" s="210"/>
      <c r="K35" s="210"/>
      <c r="L35" s="205"/>
      <c r="M35" s="206"/>
      <c r="O35" s="212">
        <f>P33</f>
        <v>9</v>
      </c>
      <c r="P35" s="209"/>
      <c r="Q35" s="19"/>
      <c r="R35" s="19"/>
      <c r="S35" s="19"/>
      <c r="T35" s="210"/>
      <c r="U35" s="210"/>
      <c r="V35" s="210"/>
      <c r="W35" s="211"/>
      <c r="X35" s="210"/>
      <c r="Y35" s="210"/>
      <c r="Z35" s="205"/>
      <c r="AA35" s="206"/>
    </row>
    <row r="36" spans="1:27" ht="24.95" customHeight="1" x14ac:dyDescent="0.15">
      <c r="A36" s="212"/>
      <c r="B36" s="209"/>
      <c r="C36" s="16"/>
      <c r="D36" s="16"/>
      <c r="E36" s="16"/>
      <c r="F36" s="210"/>
      <c r="G36" s="210"/>
      <c r="H36" s="210"/>
      <c r="I36" s="211"/>
      <c r="J36" s="210"/>
      <c r="K36" s="210"/>
      <c r="L36" s="205"/>
      <c r="M36" s="206"/>
      <c r="O36" s="212"/>
      <c r="P36" s="209"/>
      <c r="Q36" s="16"/>
      <c r="R36" s="16"/>
      <c r="S36" s="16"/>
      <c r="T36" s="210"/>
      <c r="U36" s="210"/>
      <c r="V36" s="210"/>
      <c r="W36" s="211"/>
      <c r="X36" s="210"/>
      <c r="Y36" s="210"/>
      <c r="Z36" s="205"/>
      <c r="AA36" s="206"/>
    </row>
    <row r="37" spans="1:27" ht="24.95" customHeight="1" x14ac:dyDescent="0.15">
      <c r="A37" s="207" t="str">
        <f>C33</f>
        <v>平井SSS</v>
      </c>
      <c r="B37" s="19"/>
      <c r="C37" s="209"/>
      <c r="D37" s="19"/>
      <c r="E37" s="19"/>
      <c r="F37" s="210"/>
      <c r="G37" s="210"/>
      <c r="H37" s="210"/>
      <c r="I37" s="211"/>
      <c r="J37" s="210"/>
      <c r="K37" s="210"/>
      <c r="L37" s="205"/>
      <c r="M37" s="206"/>
      <c r="O37" s="207">
        <f>Q33</f>
        <v>10</v>
      </c>
      <c r="P37" s="19"/>
      <c r="Q37" s="209"/>
      <c r="R37" s="19"/>
      <c r="S37" s="19"/>
      <c r="T37" s="210"/>
      <c r="U37" s="210"/>
      <c r="V37" s="210"/>
      <c r="W37" s="211"/>
      <c r="X37" s="210"/>
      <c r="Y37" s="210"/>
      <c r="Z37" s="205"/>
      <c r="AA37" s="206"/>
    </row>
    <row r="38" spans="1:27" ht="24.95" customHeight="1" x14ac:dyDescent="0.15">
      <c r="A38" s="207"/>
      <c r="B38" s="16"/>
      <c r="C38" s="209"/>
      <c r="D38" s="16"/>
      <c r="E38" s="16"/>
      <c r="F38" s="210"/>
      <c r="G38" s="210"/>
      <c r="H38" s="210"/>
      <c r="I38" s="211"/>
      <c r="J38" s="210"/>
      <c r="K38" s="210"/>
      <c r="L38" s="205"/>
      <c r="M38" s="206"/>
      <c r="O38" s="207"/>
      <c r="P38" s="16"/>
      <c r="Q38" s="209"/>
      <c r="R38" s="16"/>
      <c r="S38" s="16"/>
      <c r="T38" s="210"/>
      <c r="U38" s="210"/>
      <c r="V38" s="210"/>
      <c r="W38" s="211"/>
      <c r="X38" s="210"/>
      <c r="Y38" s="210"/>
      <c r="Z38" s="205"/>
      <c r="AA38" s="206"/>
    </row>
    <row r="39" spans="1:27" ht="24.95" customHeight="1" x14ac:dyDescent="0.15">
      <c r="A39" s="207" t="str">
        <f>D33</f>
        <v>大野原SSS</v>
      </c>
      <c r="B39" s="19"/>
      <c r="C39" s="19"/>
      <c r="D39" s="209"/>
      <c r="E39" s="208"/>
      <c r="F39" s="210"/>
      <c r="G39" s="210"/>
      <c r="H39" s="210"/>
      <c r="I39" s="211"/>
      <c r="J39" s="210"/>
      <c r="K39" s="210"/>
      <c r="L39" s="205"/>
      <c r="M39" s="206"/>
      <c r="O39" s="207">
        <f>R33</f>
        <v>11</v>
      </c>
      <c r="P39" s="19"/>
      <c r="Q39" s="19"/>
      <c r="R39" s="209"/>
      <c r="S39" s="208"/>
      <c r="T39" s="210"/>
      <c r="U39" s="210"/>
      <c r="V39" s="210"/>
      <c r="W39" s="211"/>
      <c r="X39" s="210"/>
      <c r="Y39" s="210"/>
      <c r="Z39" s="205"/>
      <c r="AA39" s="206"/>
    </row>
    <row r="40" spans="1:27" ht="24.95" customHeight="1" x14ac:dyDescent="0.15">
      <c r="A40" s="207"/>
      <c r="B40" s="16"/>
      <c r="C40" s="16"/>
      <c r="D40" s="209"/>
      <c r="E40" s="208"/>
      <c r="F40" s="210"/>
      <c r="G40" s="210"/>
      <c r="H40" s="210"/>
      <c r="I40" s="211"/>
      <c r="J40" s="210"/>
      <c r="K40" s="210"/>
      <c r="L40" s="205"/>
      <c r="M40" s="206"/>
      <c r="O40" s="207"/>
      <c r="P40" s="16"/>
      <c r="Q40" s="16"/>
      <c r="R40" s="209"/>
      <c r="S40" s="208"/>
      <c r="T40" s="210"/>
      <c r="U40" s="210"/>
      <c r="V40" s="210"/>
      <c r="W40" s="211"/>
      <c r="X40" s="210"/>
      <c r="Y40" s="210"/>
      <c r="Z40" s="205"/>
      <c r="AA40" s="206"/>
    </row>
    <row r="41" spans="1:27" ht="24.95" customHeight="1" x14ac:dyDescent="0.15">
      <c r="A41" s="207" t="str">
        <f>E33</f>
        <v>FC麻生</v>
      </c>
      <c r="B41" s="19"/>
      <c r="C41" s="19"/>
      <c r="D41" s="208"/>
      <c r="E41" s="209"/>
      <c r="F41" s="210"/>
      <c r="G41" s="210"/>
      <c r="H41" s="210"/>
      <c r="I41" s="211"/>
      <c r="J41" s="210"/>
      <c r="K41" s="210"/>
      <c r="L41" s="205"/>
      <c r="M41" s="206"/>
      <c r="O41" s="207">
        <f>S33</f>
        <v>12</v>
      </c>
      <c r="P41" s="19"/>
      <c r="Q41" s="19"/>
      <c r="R41" s="208"/>
      <c r="S41" s="209"/>
      <c r="T41" s="210"/>
      <c r="U41" s="210"/>
      <c r="V41" s="210"/>
      <c r="W41" s="211"/>
      <c r="X41" s="210"/>
      <c r="Y41" s="210"/>
      <c r="Z41" s="205"/>
      <c r="AA41" s="206"/>
    </row>
    <row r="42" spans="1:27" ht="24.95" customHeight="1" x14ac:dyDescent="0.15">
      <c r="A42" s="207"/>
      <c r="B42" s="16"/>
      <c r="C42" s="16"/>
      <c r="D42" s="208"/>
      <c r="E42" s="209"/>
      <c r="F42" s="210"/>
      <c r="G42" s="210"/>
      <c r="H42" s="210"/>
      <c r="I42" s="211"/>
      <c r="J42" s="210"/>
      <c r="K42" s="210"/>
      <c r="L42" s="205"/>
      <c r="M42" s="206"/>
      <c r="O42" s="207"/>
      <c r="P42" s="16"/>
      <c r="Q42" s="16"/>
      <c r="R42" s="208"/>
      <c r="S42" s="209"/>
      <c r="T42" s="210"/>
      <c r="U42" s="210"/>
      <c r="V42" s="210"/>
      <c r="W42" s="211"/>
      <c r="X42" s="210"/>
      <c r="Y42" s="210"/>
      <c r="Z42" s="205"/>
      <c r="AA42" s="206"/>
    </row>
    <row r="43" spans="1:27" ht="24.95" customHeight="1" x14ac:dyDescent="0.15">
      <c r="A43" s="20"/>
      <c r="B43" s="21"/>
      <c r="C43" s="21"/>
      <c r="D43" s="21"/>
      <c r="E43" s="21"/>
      <c r="F43" s="22"/>
      <c r="G43" s="22"/>
      <c r="H43" s="22"/>
      <c r="I43" s="23"/>
      <c r="J43" s="22"/>
      <c r="K43" s="22"/>
      <c r="L43" s="24"/>
      <c r="M43" s="25"/>
      <c r="O43" s="20"/>
      <c r="P43" s="21"/>
      <c r="Q43" s="21"/>
      <c r="R43" s="21"/>
      <c r="S43" s="21"/>
      <c r="T43" s="22"/>
      <c r="U43" s="22"/>
      <c r="V43" s="22"/>
      <c r="W43" s="23"/>
      <c r="X43" s="22"/>
      <c r="Y43" s="22"/>
      <c r="Z43" s="24"/>
      <c r="AA43" s="25"/>
    </row>
    <row r="44" spans="1:27" ht="24.95" customHeight="1" x14ac:dyDescent="0.25">
      <c r="A44" s="20"/>
      <c r="B44" s="21"/>
      <c r="C44" s="4" t="s">
        <v>30</v>
      </c>
      <c r="D44" s="20" t="s">
        <v>1</v>
      </c>
      <c r="E44" s="20" t="s">
        <v>47</v>
      </c>
      <c r="F44" s="22"/>
      <c r="G44" s="22"/>
      <c r="H44" s="22"/>
      <c r="I44" s="23"/>
      <c r="J44" s="22"/>
      <c r="K44" s="22"/>
      <c r="L44" s="24"/>
      <c r="M44" s="25"/>
      <c r="O44" s="20"/>
      <c r="P44" s="21"/>
      <c r="Q44" s="4" t="s">
        <v>30</v>
      </c>
      <c r="R44" s="20" t="s">
        <v>1</v>
      </c>
      <c r="S44" s="20" t="s">
        <v>47</v>
      </c>
      <c r="T44" s="22"/>
      <c r="U44" s="22"/>
      <c r="V44" s="22"/>
      <c r="W44" s="23"/>
      <c r="X44" s="22"/>
      <c r="Y44" s="22"/>
      <c r="Z44" s="24"/>
      <c r="AA44" s="25"/>
    </row>
    <row r="45" spans="1:27" s="18" customFormat="1" ht="28.5" x14ac:dyDescent="0.3">
      <c r="A45" s="17" t="str">
        <f>A6</f>
        <v>神栖市海浜サッカー場　A・Bコート</v>
      </c>
      <c r="B45" s="17"/>
      <c r="F45" s="15"/>
      <c r="G45" s="15"/>
      <c r="H45" s="15"/>
      <c r="J45" s="213">
        <f>J19</f>
        <v>42931</v>
      </c>
      <c r="K45" s="214"/>
      <c r="L45" s="214"/>
      <c r="M45" s="214"/>
      <c r="O45" s="17" t="s">
        <v>16</v>
      </c>
      <c r="P45" s="17"/>
      <c r="T45" s="15"/>
      <c r="U45" s="15"/>
      <c r="V45" s="15"/>
      <c r="X45" s="213">
        <f>X19</f>
        <v>41839</v>
      </c>
      <c r="Y45" s="214"/>
      <c r="Z45" s="214"/>
      <c r="AA45" s="214"/>
    </row>
    <row r="46" spans="1:27" ht="24.95" customHeight="1" x14ac:dyDescent="0.15">
      <c r="A46" s="215"/>
      <c r="B46" s="216" t="str">
        <f>IF('各チーム２ (2)'!$B$4="",'Ａ～Ｄ'!P46:P47,VLOOKUP('Ａ～Ｄ'!P46:P47,'各チーム２ (2)'!$B$4:$C$35,2,FALSE))</f>
        <v>FC波崎 A</v>
      </c>
      <c r="C46" s="216" t="str">
        <f>IF('各チーム２ (2)'!$B$4="",'Ａ～Ｄ'!Q46:Q47,VLOOKUP('Ａ～Ｄ'!Q46:Q47,'各チーム２ (2)'!$B$4:$C$35,2,FALSE))</f>
        <v>鹿島SSS</v>
      </c>
      <c r="D46" s="216" t="str">
        <f>IF('各チーム２ (2)'!$B$4="",'Ａ～Ｄ'!R46:R47,VLOOKUP('Ａ～Ｄ'!R46:R47,'各チーム２ (2)'!$B$4:$C$35,2,FALSE))</f>
        <v>青柳EFC SS</v>
      </c>
      <c r="E46" s="216" t="str">
        <f>IF('各チーム２ (2)'!$B$4="",'Ａ～Ｄ'!S46:S47,VLOOKUP('Ａ～Ｄ'!S46:S47,'各チーム２ (2)'!$B$4:$C$35,2,FALSE))</f>
        <v>高松小SSS</v>
      </c>
      <c r="F46" s="218" t="s">
        <v>17</v>
      </c>
      <c r="G46" s="218" t="s">
        <v>18</v>
      </c>
      <c r="H46" s="218" t="s">
        <v>19</v>
      </c>
      <c r="I46" s="218" t="s">
        <v>20</v>
      </c>
      <c r="J46" s="218" t="s">
        <v>21</v>
      </c>
      <c r="K46" s="218" t="s">
        <v>22</v>
      </c>
      <c r="L46" s="219" t="s">
        <v>23</v>
      </c>
      <c r="M46" s="218" t="s">
        <v>24</v>
      </c>
      <c r="O46" s="215"/>
      <c r="P46" s="216">
        <v>13</v>
      </c>
      <c r="Q46" s="216">
        <v>14</v>
      </c>
      <c r="R46" s="216">
        <v>15</v>
      </c>
      <c r="S46" s="216">
        <v>16</v>
      </c>
      <c r="T46" s="218" t="s">
        <v>17</v>
      </c>
      <c r="U46" s="218" t="s">
        <v>18</v>
      </c>
      <c r="V46" s="218" t="s">
        <v>19</v>
      </c>
      <c r="W46" s="218" t="s">
        <v>20</v>
      </c>
      <c r="X46" s="218" t="s">
        <v>21</v>
      </c>
      <c r="Y46" s="218" t="s">
        <v>22</v>
      </c>
      <c r="Z46" s="219" t="s">
        <v>23</v>
      </c>
      <c r="AA46" s="218" t="s">
        <v>24</v>
      </c>
    </row>
    <row r="47" spans="1:27" ht="24.95" customHeight="1" x14ac:dyDescent="0.15">
      <c r="A47" s="215"/>
      <c r="B47" s="217"/>
      <c r="C47" s="217"/>
      <c r="D47" s="217"/>
      <c r="E47" s="217"/>
      <c r="F47" s="218"/>
      <c r="G47" s="218"/>
      <c r="H47" s="218"/>
      <c r="I47" s="218"/>
      <c r="J47" s="218"/>
      <c r="K47" s="218"/>
      <c r="L47" s="218"/>
      <c r="M47" s="218"/>
      <c r="O47" s="215"/>
      <c r="P47" s="217"/>
      <c r="Q47" s="216"/>
      <c r="R47" s="216"/>
      <c r="S47" s="216"/>
      <c r="T47" s="218"/>
      <c r="U47" s="218"/>
      <c r="V47" s="218"/>
      <c r="W47" s="218"/>
      <c r="X47" s="218"/>
      <c r="Y47" s="218"/>
      <c r="Z47" s="218"/>
      <c r="AA47" s="218"/>
    </row>
    <row r="48" spans="1:27" ht="24.95" customHeight="1" x14ac:dyDescent="0.15">
      <c r="A48" s="212" t="str">
        <f>B46</f>
        <v>FC波崎 A</v>
      </c>
      <c r="B48" s="209"/>
      <c r="C48" s="19"/>
      <c r="D48" s="19"/>
      <c r="E48" s="19"/>
      <c r="F48" s="210"/>
      <c r="G48" s="210"/>
      <c r="H48" s="210"/>
      <c r="I48" s="211"/>
      <c r="J48" s="210"/>
      <c r="K48" s="210"/>
      <c r="L48" s="205"/>
      <c r="M48" s="206"/>
      <c r="O48" s="212">
        <f>P46</f>
        <v>13</v>
      </c>
      <c r="P48" s="209"/>
      <c r="Q48" s="19"/>
      <c r="R48" s="19"/>
      <c r="S48" s="19"/>
      <c r="T48" s="210"/>
      <c r="U48" s="210"/>
      <c r="V48" s="210"/>
      <c r="W48" s="211"/>
      <c r="X48" s="210"/>
      <c r="Y48" s="210"/>
      <c r="Z48" s="205"/>
      <c r="AA48" s="206"/>
    </row>
    <row r="49" spans="1:27" ht="24.95" customHeight="1" x14ac:dyDescent="0.15">
      <c r="A49" s="212"/>
      <c r="B49" s="209"/>
      <c r="C49" s="16"/>
      <c r="D49" s="16"/>
      <c r="E49" s="16"/>
      <c r="F49" s="210"/>
      <c r="G49" s="210"/>
      <c r="H49" s="210"/>
      <c r="I49" s="211"/>
      <c r="J49" s="210"/>
      <c r="K49" s="210"/>
      <c r="L49" s="205"/>
      <c r="M49" s="206"/>
      <c r="O49" s="212"/>
      <c r="P49" s="209"/>
      <c r="Q49" s="16"/>
      <c r="R49" s="16"/>
      <c r="S49" s="16"/>
      <c r="T49" s="210"/>
      <c r="U49" s="210"/>
      <c r="V49" s="210"/>
      <c r="W49" s="211"/>
      <c r="X49" s="210"/>
      <c r="Y49" s="210"/>
      <c r="Z49" s="205"/>
      <c r="AA49" s="206"/>
    </row>
    <row r="50" spans="1:27" ht="24.95" customHeight="1" x14ac:dyDescent="0.15">
      <c r="A50" s="207" t="str">
        <f>C46</f>
        <v>鹿島SSS</v>
      </c>
      <c r="B50" s="19"/>
      <c r="C50" s="209"/>
      <c r="D50" s="19"/>
      <c r="E50" s="19"/>
      <c r="F50" s="210"/>
      <c r="G50" s="210"/>
      <c r="H50" s="210"/>
      <c r="I50" s="211"/>
      <c r="J50" s="210"/>
      <c r="K50" s="210"/>
      <c r="L50" s="205"/>
      <c r="M50" s="206"/>
      <c r="O50" s="207">
        <f>Q46</f>
        <v>14</v>
      </c>
      <c r="P50" s="19"/>
      <c r="Q50" s="209"/>
      <c r="R50" s="19"/>
      <c r="S50" s="19"/>
      <c r="T50" s="210"/>
      <c r="U50" s="210"/>
      <c r="V50" s="210"/>
      <c r="W50" s="211"/>
      <c r="X50" s="210"/>
      <c r="Y50" s="210"/>
      <c r="Z50" s="205"/>
      <c r="AA50" s="206"/>
    </row>
    <row r="51" spans="1:27" ht="24.95" customHeight="1" x14ac:dyDescent="0.15">
      <c r="A51" s="207"/>
      <c r="B51" s="16"/>
      <c r="C51" s="209"/>
      <c r="D51" s="16"/>
      <c r="E51" s="16"/>
      <c r="F51" s="210"/>
      <c r="G51" s="210"/>
      <c r="H51" s="210"/>
      <c r="I51" s="211"/>
      <c r="J51" s="210"/>
      <c r="K51" s="210"/>
      <c r="L51" s="205"/>
      <c r="M51" s="206"/>
      <c r="O51" s="207"/>
      <c r="P51" s="16"/>
      <c r="Q51" s="209"/>
      <c r="R51" s="16"/>
      <c r="S51" s="16"/>
      <c r="T51" s="210"/>
      <c r="U51" s="210"/>
      <c r="V51" s="210"/>
      <c r="W51" s="211"/>
      <c r="X51" s="210"/>
      <c r="Y51" s="210"/>
      <c r="Z51" s="205"/>
      <c r="AA51" s="206"/>
    </row>
    <row r="52" spans="1:27" ht="24.95" customHeight="1" x14ac:dyDescent="0.15">
      <c r="A52" s="207" t="str">
        <f>D46</f>
        <v>青柳EFC SS</v>
      </c>
      <c r="B52" s="19"/>
      <c r="C52" s="19"/>
      <c r="D52" s="209"/>
      <c r="E52" s="208"/>
      <c r="F52" s="210"/>
      <c r="G52" s="210"/>
      <c r="H52" s="210"/>
      <c r="I52" s="211"/>
      <c r="J52" s="210"/>
      <c r="K52" s="210"/>
      <c r="L52" s="205"/>
      <c r="M52" s="206"/>
      <c r="O52" s="207">
        <f>R46</f>
        <v>15</v>
      </c>
      <c r="P52" s="19"/>
      <c r="Q52" s="19"/>
      <c r="R52" s="209"/>
      <c r="S52" s="208"/>
      <c r="T52" s="210"/>
      <c r="U52" s="210"/>
      <c r="V52" s="210"/>
      <c r="W52" s="211"/>
      <c r="X52" s="210"/>
      <c r="Y52" s="210"/>
      <c r="Z52" s="205"/>
      <c r="AA52" s="206"/>
    </row>
    <row r="53" spans="1:27" ht="24.95" customHeight="1" x14ac:dyDescent="0.15">
      <c r="A53" s="207"/>
      <c r="B53" s="16"/>
      <c r="C53" s="16"/>
      <c r="D53" s="209"/>
      <c r="E53" s="208"/>
      <c r="F53" s="210"/>
      <c r="G53" s="210"/>
      <c r="H53" s="210"/>
      <c r="I53" s="211"/>
      <c r="J53" s="210"/>
      <c r="K53" s="210"/>
      <c r="L53" s="205"/>
      <c r="M53" s="206"/>
      <c r="O53" s="207"/>
      <c r="P53" s="16"/>
      <c r="Q53" s="16"/>
      <c r="R53" s="209"/>
      <c r="S53" s="208"/>
      <c r="T53" s="210"/>
      <c r="U53" s="210"/>
      <c r="V53" s="210"/>
      <c r="W53" s="211"/>
      <c r="X53" s="210"/>
      <c r="Y53" s="210"/>
      <c r="Z53" s="205"/>
      <c r="AA53" s="206"/>
    </row>
    <row r="54" spans="1:27" ht="24.95" customHeight="1" x14ac:dyDescent="0.15">
      <c r="A54" s="207" t="str">
        <f>E46</f>
        <v>高松小SSS</v>
      </c>
      <c r="B54" s="19"/>
      <c r="C54" s="19"/>
      <c r="D54" s="208"/>
      <c r="E54" s="209"/>
      <c r="F54" s="210"/>
      <c r="G54" s="210"/>
      <c r="H54" s="210"/>
      <c r="I54" s="211"/>
      <c r="J54" s="210"/>
      <c r="K54" s="210"/>
      <c r="L54" s="205"/>
      <c r="M54" s="206"/>
      <c r="O54" s="207">
        <f>S46</f>
        <v>16</v>
      </c>
      <c r="P54" s="19"/>
      <c r="Q54" s="19"/>
      <c r="R54" s="208"/>
      <c r="S54" s="209"/>
      <c r="T54" s="210"/>
      <c r="U54" s="210"/>
      <c r="V54" s="210"/>
      <c r="W54" s="211"/>
      <c r="X54" s="210"/>
      <c r="Y54" s="210"/>
      <c r="Z54" s="205"/>
      <c r="AA54" s="206"/>
    </row>
    <row r="55" spans="1:27" ht="24.95" customHeight="1" x14ac:dyDescent="0.15">
      <c r="A55" s="207"/>
      <c r="B55" s="16"/>
      <c r="C55" s="16"/>
      <c r="D55" s="208"/>
      <c r="E55" s="209"/>
      <c r="F55" s="210"/>
      <c r="G55" s="210"/>
      <c r="H55" s="210"/>
      <c r="I55" s="211"/>
      <c r="J55" s="210"/>
      <c r="K55" s="210"/>
      <c r="L55" s="205"/>
      <c r="M55" s="206"/>
      <c r="O55" s="207"/>
      <c r="P55" s="16"/>
      <c r="Q55" s="16"/>
      <c r="R55" s="208"/>
      <c r="S55" s="209"/>
      <c r="T55" s="210"/>
      <c r="U55" s="210"/>
      <c r="V55" s="210"/>
      <c r="W55" s="211"/>
      <c r="X55" s="210"/>
      <c r="Y55" s="210"/>
      <c r="Z55" s="205"/>
      <c r="AA55" s="206"/>
    </row>
    <row r="56" spans="1:27" ht="24.95" customHeight="1" x14ac:dyDescent="0.15">
      <c r="A56" s="20"/>
      <c r="B56" s="21"/>
      <c r="C56" s="21"/>
      <c r="D56" s="21"/>
      <c r="E56" s="21"/>
      <c r="F56" s="22"/>
      <c r="G56" s="22"/>
      <c r="H56" s="22"/>
      <c r="I56" s="23"/>
      <c r="J56" s="22"/>
      <c r="K56" s="22"/>
      <c r="L56" s="24"/>
      <c r="M56" s="25"/>
      <c r="O56" s="20"/>
      <c r="P56" s="21"/>
      <c r="Q56" s="21"/>
      <c r="R56" s="21"/>
      <c r="S56" s="21"/>
      <c r="T56" s="22"/>
      <c r="U56" s="22"/>
      <c r="V56" s="22"/>
      <c r="W56" s="23"/>
      <c r="X56" s="22"/>
      <c r="Y56" s="22"/>
      <c r="Z56" s="24"/>
      <c r="AA56" s="25"/>
    </row>
  </sheetData>
  <mergeCells count="450">
    <mergeCell ref="F48:F49"/>
    <mergeCell ref="G48:G49"/>
    <mergeCell ref="I48:I49"/>
    <mergeCell ref="J48:J49"/>
    <mergeCell ref="H48:H49"/>
    <mergeCell ref="K48:K49"/>
    <mergeCell ref="L48:L49"/>
    <mergeCell ref="M48:M49"/>
    <mergeCell ref="I52:I53"/>
    <mergeCell ref="J52:J53"/>
    <mergeCell ref="F50:F51"/>
    <mergeCell ref="G50:G51"/>
    <mergeCell ref="H50:H51"/>
    <mergeCell ref="I50:I51"/>
    <mergeCell ref="L50:L51"/>
    <mergeCell ref="M50:M51"/>
    <mergeCell ref="F52:F53"/>
    <mergeCell ref="K52:K53"/>
    <mergeCell ref="L52:L53"/>
    <mergeCell ref="M52:M53"/>
    <mergeCell ref="J50:J51"/>
    <mergeCell ref="K50:K51"/>
    <mergeCell ref="G52:G53"/>
    <mergeCell ref="H52:H53"/>
    <mergeCell ref="H41:H42"/>
    <mergeCell ref="I41:I42"/>
    <mergeCell ref="D46:D47"/>
    <mergeCell ref="E46:E47"/>
    <mergeCell ref="F46:F47"/>
    <mergeCell ref="G46:G47"/>
    <mergeCell ref="H46:H47"/>
    <mergeCell ref="J45:M45"/>
    <mergeCell ref="M41:M42"/>
    <mergeCell ref="I46:I47"/>
    <mergeCell ref="J46:J47"/>
    <mergeCell ref="K46:K47"/>
    <mergeCell ref="L46:L47"/>
    <mergeCell ref="M46:M47"/>
    <mergeCell ref="L39:L40"/>
    <mergeCell ref="M39:M40"/>
    <mergeCell ref="J41:J42"/>
    <mergeCell ref="M37:M38"/>
    <mergeCell ref="K39:K40"/>
    <mergeCell ref="M35:M36"/>
    <mergeCell ref="L37:L38"/>
    <mergeCell ref="M33:M34"/>
    <mergeCell ref="K37:K38"/>
    <mergeCell ref="L35:L36"/>
    <mergeCell ref="L33:L34"/>
    <mergeCell ref="K41:K42"/>
    <mergeCell ref="L41:L42"/>
    <mergeCell ref="A41:A42"/>
    <mergeCell ref="D41:D42"/>
    <mergeCell ref="E41:E42"/>
    <mergeCell ref="F41:F42"/>
    <mergeCell ref="A39:A40"/>
    <mergeCell ref="D39:D40"/>
    <mergeCell ref="E39:E40"/>
    <mergeCell ref="F39:F40"/>
    <mergeCell ref="G39:G40"/>
    <mergeCell ref="G41:G42"/>
    <mergeCell ref="H39:H40"/>
    <mergeCell ref="I39:I40"/>
    <mergeCell ref="J39:J40"/>
    <mergeCell ref="A37:A38"/>
    <mergeCell ref="C37:C38"/>
    <mergeCell ref="F37:F38"/>
    <mergeCell ref="G37:G38"/>
    <mergeCell ref="H37:H38"/>
    <mergeCell ref="I37:I38"/>
    <mergeCell ref="J37:J38"/>
    <mergeCell ref="L28:L29"/>
    <mergeCell ref="M28:M29"/>
    <mergeCell ref="A33:A34"/>
    <mergeCell ref="B33:B34"/>
    <mergeCell ref="C33:C34"/>
    <mergeCell ref="D33:D34"/>
    <mergeCell ref="E33:E34"/>
    <mergeCell ref="A35:A36"/>
    <mergeCell ref="B35:B36"/>
    <mergeCell ref="F35:F36"/>
    <mergeCell ref="G35:G36"/>
    <mergeCell ref="H35:H36"/>
    <mergeCell ref="I35:I36"/>
    <mergeCell ref="J35:J36"/>
    <mergeCell ref="K35:K36"/>
    <mergeCell ref="F33:F34"/>
    <mergeCell ref="G33:G34"/>
    <mergeCell ref="H33:H34"/>
    <mergeCell ref="I33:I34"/>
    <mergeCell ref="J33:J34"/>
    <mergeCell ref="K33:K34"/>
    <mergeCell ref="J32:M32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M24:M25"/>
    <mergeCell ref="A26:A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A24:A25"/>
    <mergeCell ref="C24:C25"/>
    <mergeCell ref="F24:F25"/>
    <mergeCell ref="G24:G25"/>
    <mergeCell ref="H24:H25"/>
    <mergeCell ref="I24:I25"/>
    <mergeCell ref="J24:J25"/>
    <mergeCell ref="K24:K25"/>
    <mergeCell ref="L24:L25"/>
    <mergeCell ref="J19:M19"/>
    <mergeCell ref="I20:I21"/>
    <mergeCell ref="J20:J21"/>
    <mergeCell ref="K20:K21"/>
    <mergeCell ref="L20:L21"/>
    <mergeCell ref="G20:G21"/>
    <mergeCell ref="H20:H21"/>
    <mergeCell ref="M20:M21"/>
    <mergeCell ref="A22:A23"/>
    <mergeCell ref="B22:B23"/>
    <mergeCell ref="F22:F23"/>
    <mergeCell ref="G22:G23"/>
    <mergeCell ref="H22:H23"/>
    <mergeCell ref="I22:I23"/>
    <mergeCell ref="J22:J23"/>
    <mergeCell ref="A20:A21"/>
    <mergeCell ref="B20:B21"/>
    <mergeCell ref="C20:C21"/>
    <mergeCell ref="D20:D21"/>
    <mergeCell ref="E20:E21"/>
    <mergeCell ref="F20:F21"/>
    <mergeCell ref="K22:K23"/>
    <mergeCell ref="L22:L23"/>
    <mergeCell ref="M22:M23"/>
    <mergeCell ref="A15:A16"/>
    <mergeCell ref="A7:A8"/>
    <mergeCell ref="A13:A14"/>
    <mergeCell ref="J13:J14"/>
    <mergeCell ref="B9:B10"/>
    <mergeCell ref="C11:C12"/>
    <mergeCell ref="E15:E16"/>
    <mergeCell ref="B7:B8"/>
    <mergeCell ref="D13:D14"/>
    <mergeCell ref="C7:C8"/>
    <mergeCell ref="E7:E8"/>
    <mergeCell ref="D15:D16"/>
    <mergeCell ref="E13:E14"/>
    <mergeCell ref="F7:F8"/>
    <mergeCell ref="J7:J8"/>
    <mergeCell ref="H9:H10"/>
    <mergeCell ref="H11:H12"/>
    <mergeCell ref="I9:I10"/>
    <mergeCell ref="J9:J10"/>
    <mergeCell ref="A9:A10"/>
    <mergeCell ref="A11:A12"/>
    <mergeCell ref="J15:J16"/>
    <mergeCell ref="H15:H16"/>
    <mergeCell ref="I15:I16"/>
    <mergeCell ref="F15:F16"/>
    <mergeCell ref="L15:L16"/>
    <mergeCell ref="M15:M16"/>
    <mergeCell ref="G11:G12"/>
    <mergeCell ref="G15:G16"/>
    <mergeCell ref="I11:I12"/>
    <mergeCell ref="J11:J12"/>
    <mergeCell ref="L13:L14"/>
    <mergeCell ref="K11:K12"/>
    <mergeCell ref="F11:F12"/>
    <mergeCell ref="K13:K14"/>
    <mergeCell ref="K15:K16"/>
    <mergeCell ref="A2:M2"/>
    <mergeCell ref="J6:M6"/>
    <mergeCell ref="F13:F14"/>
    <mergeCell ref="G13:G14"/>
    <mergeCell ref="H13:H14"/>
    <mergeCell ref="I13:I14"/>
    <mergeCell ref="M13:M14"/>
    <mergeCell ref="D7:D8"/>
    <mergeCell ref="L11:L12"/>
    <mergeCell ref="M11:M12"/>
    <mergeCell ref="L7:L8"/>
    <mergeCell ref="M7:M8"/>
    <mergeCell ref="F9:F10"/>
    <mergeCell ref="L9:L10"/>
    <mergeCell ref="M9:M10"/>
    <mergeCell ref="G7:G8"/>
    <mergeCell ref="G9:G10"/>
    <mergeCell ref="I7:I8"/>
    <mergeCell ref="H7:H8"/>
    <mergeCell ref="K7:K8"/>
    <mergeCell ref="K9:K10"/>
    <mergeCell ref="A46:A47"/>
    <mergeCell ref="A48:A49"/>
    <mergeCell ref="A50:A51"/>
    <mergeCell ref="C50:C51"/>
    <mergeCell ref="B46:B47"/>
    <mergeCell ref="C46:C47"/>
    <mergeCell ref="A52:A53"/>
    <mergeCell ref="A54:A55"/>
    <mergeCell ref="D54:D55"/>
    <mergeCell ref="B48:B49"/>
    <mergeCell ref="E54:E55"/>
    <mergeCell ref="D52:D53"/>
    <mergeCell ref="E52:E53"/>
    <mergeCell ref="J54:J55"/>
    <mergeCell ref="K54:K55"/>
    <mergeCell ref="L54:L55"/>
    <mergeCell ref="M54:M55"/>
    <mergeCell ref="F54:F55"/>
    <mergeCell ref="G54:G55"/>
    <mergeCell ref="H54:H55"/>
    <mergeCell ref="I54:I55"/>
    <mergeCell ref="O2:AA2"/>
    <mergeCell ref="X6:AA6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A9:AA10"/>
    <mergeCell ref="O11:O12"/>
    <mergeCell ref="Q11:Q12"/>
    <mergeCell ref="T11:T12"/>
    <mergeCell ref="U11:U12"/>
    <mergeCell ref="V11:V12"/>
    <mergeCell ref="W11:W12"/>
    <mergeCell ref="X11:X12"/>
    <mergeCell ref="Y11:Y12"/>
    <mergeCell ref="Z11:Z12"/>
    <mergeCell ref="AA11:AA12"/>
    <mergeCell ref="O9:O10"/>
    <mergeCell ref="P9:P10"/>
    <mergeCell ref="T9:T10"/>
    <mergeCell ref="U9:U10"/>
    <mergeCell ref="V9:V10"/>
    <mergeCell ref="W9:W10"/>
    <mergeCell ref="X9:X10"/>
    <mergeCell ref="Y9:Y10"/>
    <mergeCell ref="Z9:Z10"/>
    <mergeCell ref="Z13:Z14"/>
    <mergeCell ref="AA13:AA14"/>
    <mergeCell ref="O15:O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O13:O14"/>
    <mergeCell ref="R13:R14"/>
    <mergeCell ref="S13:S14"/>
    <mergeCell ref="T13:T14"/>
    <mergeCell ref="U13:U14"/>
    <mergeCell ref="V13:V14"/>
    <mergeCell ref="W13:W14"/>
    <mergeCell ref="X13:X14"/>
    <mergeCell ref="Y13:Y14"/>
    <mergeCell ref="X19:AA19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A22:AA23"/>
    <mergeCell ref="O24:O25"/>
    <mergeCell ref="Q24:Q25"/>
    <mergeCell ref="T24:T25"/>
    <mergeCell ref="U24:U25"/>
    <mergeCell ref="V24:V25"/>
    <mergeCell ref="W24:W25"/>
    <mergeCell ref="X24:X25"/>
    <mergeCell ref="Y24:Y25"/>
    <mergeCell ref="Z24:Z25"/>
    <mergeCell ref="AA24:AA25"/>
    <mergeCell ref="O22:O23"/>
    <mergeCell ref="P22:P23"/>
    <mergeCell ref="T22:T23"/>
    <mergeCell ref="U22:U23"/>
    <mergeCell ref="V22:V23"/>
    <mergeCell ref="W22:W23"/>
    <mergeCell ref="X22:X23"/>
    <mergeCell ref="Y22:Y23"/>
    <mergeCell ref="Z22:Z23"/>
    <mergeCell ref="Z26:Z27"/>
    <mergeCell ref="AA26:AA27"/>
    <mergeCell ref="O28:O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O26:O27"/>
    <mergeCell ref="R26:R27"/>
    <mergeCell ref="S26:S27"/>
    <mergeCell ref="T26:T27"/>
    <mergeCell ref="U26:U27"/>
    <mergeCell ref="V26:V27"/>
    <mergeCell ref="W26:W27"/>
    <mergeCell ref="X26:X27"/>
    <mergeCell ref="Y26:Y27"/>
    <mergeCell ref="X32:AA32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A35:AA36"/>
    <mergeCell ref="O37:O38"/>
    <mergeCell ref="Q37:Q38"/>
    <mergeCell ref="T37:T38"/>
    <mergeCell ref="U37:U38"/>
    <mergeCell ref="V37:V38"/>
    <mergeCell ref="W37:W38"/>
    <mergeCell ref="X37:X38"/>
    <mergeCell ref="Y37:Y38"/>
    <mergeCell ref="Z37:Z38"/>
    <mergeCell ref="AA37:AA38"/>
    <mergeCell ref="O35:O36"/>
    <mergeCell ref="P35:P36"/>
    <mergeCell ref="T35:T36"/>
    <mergeCell ref="U35:U36"/>
    <mergeCell ref="V35:V36"/>
    <mergeCell ref="W35:W36"/>
    <mergeCell ref="X35:X36"/>
    <mergeCell ref="Y35:Y36"/>
    <mergeCell ref="Z35:Z36"/>
    <mergeCell ref="Z39:Z40"/>
    <mergeCell ref="AA39:AA40"/>
    <mergeCell ref="O41:O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O39:O40"/>
    <mergeCell ref="R39:R40"/>
    <mergeCell ref="S39:S40"/>
    <mergeCell ref="T39:T40"/>
    <mergeCell ref="U39:U40"/>
    <mergeCell ref="V39:V40"/>
    <mergeCell ref="W39:W40"/>
    <mergeCell ref="X39:X40"/>
    <mergeCell ref="Y39:Y40"/>
    <mergeCell ref="X45:AA45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A48:AA49"/>
    <mergeCell ref="O50:O51"/>
    <mergeCell ref="Q50:Q51"/>
    <mergeCell ref="T50:T51"/>
    <mergeCell ref="U50:U51"/>
    <mergeCell ref="V50:V51"/>
    <mergeCell ref="W50:W51"/>
    <mergeCell ref="X50:X51"/>
    <mergeCell ref="Y50:Y51"/>
    <mergeCell ref="Z50:Z51"/>
    <mergeCell ref="AA50:AA51"/>
    <mergeCell ref="O48:O49"/>
    <mergeCell ref="P48:P49"/>
    <mergeCell ref="T48:T49"/>
    <mergeCell ref="U48:U49"/>
    <mergeCell ref="V48:V49"/>
    <mergeCell ref="W48:W49"/>
    <mergeCell ref="X48:X49"/>
    <mergeCell ref="Y48:Y49"/>
    <mergeCell ref="Z48:Z49"/>
    <mergeCell ref="Z52:Z53"/>
    <mergeCell ref="AA52:AA53"/>
    <mergeCell ref="O54:O55"/>
    <mergeCell ref="R54:R55"/>
    <mergeCell ref="S54:S55"/>
    <mergeCell ref="T54:T55"/>
    <mergeCell ref="U54:U55"/>
    <mergeCell ref="V54:V55"/>
    <mergeCell ref="W54:W55"/>
    <mergeCell ref="X54:X55"/>
    <mergeCell ref="Y54:Y55"/>
    <mergeCell ref="Z54:Z55"/>
    <mergeCell ref="AA54:AA55"/>
    <mergeCell ref="O52:O53"/>
    <mergeCell ref="R52:R53"/>
    <mergeCell ref="S52:S53"/>
    <mergeCell ref="T52:T53"/>
    <mergeCell ref="U52:U53"/>
    <mergeCell ref="V52:V53"/>
    <mergeCell ref="W52:W53"/>
    <mergeCell ref="X52:X53"/>
    <mergeCell ref="Y52:Y53"/>
  </mergeCells>
  <phoneticPr fontId="2"/>
  <pageMargins left="0.59055118110236227" right="0" top="0.59055118110236227" bottom="0.59055118110236227" header="0.51181102362204722" footer="0.51181102362204722"/>
  <pageSetup paperSize="9" scale="5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56"/>
  <sheetViews>
    <sheetView view="pageBreakPreview" zoomScale="60" zoomScaleNormal="60" workbookViewId="0">
      <selection activeCell="E46" sqref="E46:E47"/>
    </sheetView>
  </sheetViews>
  <sheetFormatPr defaultRowHeight="13.5" x14ac:dyDescent="0.15"/>
  <cols>
    <col min="1" max="5" width="20.625" customWidth="1"/>
    <col min="6" max="13" width="7.625" customWidth="1"/>
    <col min="15" max="19" width="20.625" hidden="1" customWidth="1"/>
    <col min="20" max="27" width="7.625" hidden="1" customWidth="1"/>
  </cols>
  <sheetData>
    <row r="2" spans="1:27" ht="28.5" x14ac:dyDescent="0.3">
      <c r="A2" s="222" t="str">
        <f>'Ａ～Ｄ'!A2:M2</f>
        <v>第１２回　Ｕ－１０海ザルＣＵＰサッカー大会　組合せ表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O2" s="222" t="str">
        <f>'Ａ～Ｄ'!O2:AA2</f>
        <v>第９回　Ｕ－１０海ザルＣＵＰサッカー大会　組合せ表</v>
      </c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</row>
    <row r="3" spans="1:27" ht="13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4" customHeight="1" x14ac:dyDescent="0.25">
      <c r="A4" s="1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O4" s="17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4" customHeight="1" x14ac:dyDescent="0.25">
      <c r="A5" s="17"/>
      <c r="B5" s="4"/>
      <c r="C5" s="4" t="s">
        <v>31</v>
      </c>
      <c r="D5" s="4" t="s">
        <v>42</v>
      </c>
      <c r="E5" s="4" t="s">
        <v>48</v>
      </c>
      <c r="F5" s="4"/>
      <c r="G5" s="4"/>
      <c r="H5" s="4"/>
      <c r="I5" s="4"/>
      <c r="J5" s="4"/>
      <c r="K5" s="4"/>
      <c r="L5" s="4"/>
      <c r="M5" s="4"/>
      <c r="O5" s="17"/>
      <c r="P5" s="4"/>
      <c r="Q5" s="4" t="s">
        <v>31</v>
      </c>
      <c r="R5" s="4" t="s">
        <v>42</v>
      </c>
      <c r="S5" s="4" t="s">
        <v>48</v>
      </c>
      <c r="T5" s="4"/>
      <c r="U5" s="4"/>
      <c r="V5" s="4"/>
      <c r="W5" s="4"/>
      <c r="X5" s="4"/>
      <c r="Y5" s="4"/>
      <c r="Z5" s="4"/>
      <c r="AA5" s="4"/>
    </row>
    <row r="6" spans="1:27" s="18" customFormat="1" ht="28.5" x14ac:dyDescent="0.3">
      <c r="A6" s="17" t="s">
        <v>224</v>
      </c>
      <c r="B6" s="17"/>
      <c r="F6" s="15"/>
      <c r="G6" s="15"/>
      <c r="H6" s="15"/>
      <c r="J6" s="213">
        <f>'Ａ～Ｄ'!J6:M6</f>
        <v>42931</v>
      </c>
      <c r="K6" s="213"/>
      <c r="L6" s="213"/>
      <c r="M6" s="213"/>
      <c r="O6" s="17" t="s">
        <v>25</v>
      </c>
      <c r="P6" s="17"/>
      <c r="T6" s="15"/>
      <c r="U6" s="15"/>
      <c r="V6" s="15"/>
      <c r="X6" s="213">
        <f>'Ａ～Ｄ'!X6:AA6</f>
        <v>41839</v>
      </c>
      <c r="Y6" s="213"/>
      <c r="Z6" s="213"/>
      <c r="AA6" s="213"/>
    </row>
    <row r="7" spans="1:27" ht="24.95" customHeight="1" x14ac:dyDescent="0.15">
      <c r="A7" s="215"/>
      <c r="B7" s="216" t="str">
        <f>IF('各チーム２ (2)'!$B$4="",P7,VLOOKUP(P7,'各チーム２ (2)'!$B$4:$C$35,2,FALSE))</f>
        <v>息栖SSS　A</v>
      </c>
      <c r="C7" s="216" t="str">
        <f>IF('各チーム２ (2)'!$B$4="",Q7,VLOOKUP(Q7,'各チーム２ (2)'!$B$4:$C$35,2,FALSE))</f>
        <v>大野SSS</v>
      </c>
      <c r="D7" s="216" t="str">
        <f>IF('各チーム２ (2)'!$B$4="",R7,VLOOKUP(R7,'各チーム２ (2)'!$B$4:$C$35,2,FALSE))</f>
        <v>横瀬SSS</v>
      </c>
      <c r="E7" s="216" t="str">
        <f>IF('各チーム２ (2)'!$B$4="",S7,VLOOKUP(S7,'各チーム２ (2)'!$B$4:$C$35,2,FALSE))</f>
        <v>津知・潮来</v>
      </c>
      <c r="F7" s="218" t="s">
        <v>17</v>
      </c>
      <c r="G7" s="218" t="s">
        <v>18</v>
      </c>
      <c r="H7" s="218" t="s">
        <v>19</v>
      </c>
      <c r="I7" s="218" t="s">
        <v>20</v>
      </c>
      <c r="J7" s="218" t="s">
        <v>21</v>
      </c>
      <c r="K7" s="218" t="s">
        <v>22</v>
      </c>
      <c r="L7" s="219" t="s">
        <v>23</v>
      </c>
      <c r="M7" s="218" t="s">
        <v>24</v>
      </c>
      <c r="O7" s="215"/>
      <c r="P7" s="216">
        <v>17</v>
      </c>
      <c r="Q7" s="216">
        <v>18</v>
      </c>
      <c r="R7" s="216">
        <v>19</v>
      </c>
      <c r="S7" s="216">
        <v>20</v>
      </c>
      <c r="T7" s="218" t="s">
        <v>17</v>
      </c>
      <c r="U7" s="218" t="s">
        <v>18</v>
      </c>
      <c r="V7" s="218" t="s">
        <v>19</v>
      </c>
      <c r="W7" s="218" t="s">
        <v>20</v>
      </c>
      <c r="X7" s="218" t="s">
        <v>21</v>
      </c>
      <c r="Y7" s="218" t="s">
        <v>22</v>
      </c>
      <c r="Z7" s="219" t="s">
        <v>23</v>
      </c>
      <c r="AA7" s="218" t="s">
        <v>24</v>
      </c>
    </row>
    <row r="8" spans="1:27" ht="24.95" customHeight="1" x14ac:dyDescent="0.15">
      <c r="A8" s="215"/>
      <c r="B8" s="217"/>
      <c r="C8" s="217"/>
      <c r="D8" s="217"/>
      <c r="E8" s="217"/>
      <c r="F8" s="218"/>
      <c r="G8" s="218"/>
      <c r="H8" s="218"/>
      <c r="I8" s="218"/>
      <c r="J8" s="218"/>
      <c r="K8" s="218"/>
      <c r="L8" s="218"/>
      <c r="M8" s="218"/>
      <c r="O8" s="215"/>
      <c r="P8" s="217"/>
      <c r="Q8" s="216"/>
      <c r="R8" s="216"/>
      <c r="S8" s="216"/>
      <c r="T8" s="218"/>
      <c r="U8" s="218"/>
      <c r="V8" s="218"/>
      <c r="W8" s="218"/>
      <c r="X8" s="218"/>
      <c r="Y8" s="218"/>
      <c r="Z8" s="218"/>
      <c r="AA8" s="218"/>
    </row>
    <row r="9" spans="1:27" ht="24.95" customHeight="1" x14ac:dyDescent="0.15">
      <c r="A9" s="212" t="str">
        <f>B7</f>
        <v>息栖SSS　A</v>
      </c>
      <c r="B9" s="209"/>
      <c r="C9" s="19"/>
      <c r="D9" s="19"/>
      <c r="E9" s="19"/>
      <c r="F9" s="210"/>
      <c r="G9" s="210"/>
      <c r="H9" s="210"/>
      <c r="I9" s="211"/>
      <c r="J9" s="210"/>
      <c r="K9" s="210"/>
      <c r="L9" s="205"/>
      <c r="M9" s="206"/>
      <c r="O9" s="212">
        <f>P7</f>
        <v>17</v>
      </c>
      <c r="P9" s="209"/>
      <c r="Q9" s="19"/>
      <c r="R9" s="19"/>
      <c r="S9" s="19"/>
      <c r="T9" s="210"/>
      <c r="U9" s="210"/>
      <c r="V9" s="210"/>
      <c r="W9" s="211"/>
      <c r="X9" s="210"/>
      <c r="Y9" s="210"/>
      <c r="Z9" s="205"/>
      <c r="AA9" s="206"/>
    </row>
    <row r="10" spans="1:27" ht="24.95" customHeight="1" x14ac:dyDescent="0.15">
      <c r="A10" s="212"/>
      <c r="B10" s="209"/>
      <c r="C10" s="16"/>
      <c r="D10" s="16"/>
      <c r="E10" s="16"/>
      <c r="F10" s="210"/>
      <c r="G10" s="210"/>
      <c r="H10" s="210"/>
      <c r="I10" s="211"/>
      <c r="J10" s="210"/>
      <c r="K10" s="210"/>
      <c r="L10" s="205"/>
      <c r="M10" s="206"/>
      <c r="O10" s="212"/>
      <c r="P10" s="209"/>
      <c r="Q10" s="16"/>
      <c r="R10" s="16"/>
      <c r="S10" s="16"/>
      <c r="T10" s="210"/>
      <c r="U10" s="210"/>
      <c r="V10" s="210"/>
      <c r="W10" s="211"/>
      <c r="X10" s="210"/>
      <c r="Y10" s="210"/>
      <c r="Z10" s="205"/>
      <c r="AA10" s="206"/>
    </row>
    <row r="11" spans="1:27" ht="24.95" customHeight="1" x14ac:dyDescent="0.15">
      <c r="A11" s="207" t="str">
        <f>C7</f>
        <v>大野SSS</v>
      </c>
      <c r="B11" s="19"/>
      <c r="C11" s="209"/>
      <c r="D11" s="19"/>
      <c r="E11" s="19"/>
      <c r="F11" s="210"/>
      <c r="G11" s="210"/>
      <c r="H11" s="210"/>
      <c r="I11" s="211"/>
      <c r="J11" s="210"/>
      <c r="K11" s="210"/>
      <c r="L11" s="205"/>
      <c r="M11" s="206"/>
      <c r="O11" s="207">
        <f>Q7</f>
        <v>18</v>
      </c>
      <c r="P11" s="19"/>
      <c r="Q11" s="209"/>
      <c r="R11" s="19"/>
      <c r="S11" s="19"/>
      <c r="T11" s="210"/>
      <c r="U11" s="210"/>
      <c r="V11" s="210"/>
      <c r="W11" s="211"/>
      <c r="X11" s="210"/>
      <c r="Y11" s="210"/>
      <c r="Z11" s="205"/>
      <c r="AA11" s="206"/>
    </row>
    <row r="12" spans="1:27" ht="24.95" customHeight="1" x14ac:dyDescent="0.15">
      <c r="A12" s="207"/>
      <c r="B12" s="16"/>
      <c r="C12" s="209"/>
      <c r="D12" s="16"/>
      <c r="E12" s="16"/>
      <c r="F12" s="210"/>
      <c r="G12" s="210"/>
      <c r="H12" s="210"/>
      <c r="I12" s="211"/>
      <c r="J12" s="210"/>
      <c r="K12" s="210"/>
      <c r="L12" s="205"/>
      <c r="M12" s="206"/>
      <c r="O12" s="207"/>
      <c r="P12" s="16"/>
      <c r="Q12" s="209"/>
      <c r="R12" s="16"/>
      <c r="S12" s="16"/>
      <c r="T12" s="210"/>
      <c r="U12" s="210"/>
      <c r="V12" s="210"/>
      <c r="W12" s="211"/>
      <c r="X12" s="210"/>
      <c r="Y12" s="210"/>
      <c r="Z12" s="205"/>
      <c r="AA12" s="206"/>
    </row>
    <row r="13" spans="1:27" ht="24.95" customHeight="1" x14ac:dyDescent="0.15">
      <c r="A13" s="207" t="str">
        <f>D7</f>
        <v>横瀬SSS</v>
      </c>
      <c r="B13" s="19"/>
      <c r="C13" s="19"/>
      <c r="D13" s="209"/>
      <c r="E13" s="208"/>
      <c r="F13" s="210"/>
      <c r="G13" s="210"/>
      <c r="H13" s="210"/>
      <c r="I13" s="211"/>
      <c r="J13" s="210"/>
      <c r="K13" s="210"/>
      <c r="L13" s="205"/>
      <c r="M13" s="206"/>
      <c r="O13" s="207">
        <f>R7</f>
        <v>19</v>
      </c>
      <c r="P13" s="19"/>
      <c r="Q13" s="19"/>
      <c r="R13" s="209"/>
      <c r="S13" s="208"/>
      <c r="T13" s="210"/>
      <c r="U13" s="210"/>
      <c r="V13" s="210"/>
      <c r="W13" s="211"/>
      <c r="X13" s="210"/>
      <c r="Y13" s="210"/>
      <c r="Z13" s="205"/>
      <c r="AA13" s="206"/>
    </row>
    <row r="14" spans="1:27" ht="24.95" customHeight="1" x14ac:dyDescent="0.15">
      <c r="A14" s="207"/>
      <c r="B14" s="16"/>
      <c r="C14" s="16"/>
      <c r="D14" s="209"/>
      <c r="E14" s="208"/>
      <c r="F14" s="210"/>
      <c r="G14" s="210"/>
      <c r="H14" s="210"/>
      <c r="I14" s="211"/>
      <c r="J14" s="210"/>
      <c r="K14" s="210"/>
      <c r="L14" s="205"/>
      <c r="M14" s="206"/>
      <c r="O14" s="207"/>
      <c r="P14" s="16"/>
      <c r="Q14" s="16"/>
      <c r="R14" s="209"/>
      <c r="S14" s="208"/>
      <c r="T14" s="210"/>
      <c r="U14" s="210"/>
      <c r="V14" s="210"/>
      <c r="W14" s="211"/>
      <c r="X14" s="210"/>
      <c r="Y14" s="210"/>
      <c r="Z14" s="205"/>
      <c r="AA14" s="206"/>
    </row>
    <row r="15" spans="1:27" ht="24.95" customHeight="1" x14ac:dyDescent="0.15">
      <c r="A15" s="207" t="str">
        <f>E7</f>
        <v>津知・潮来</v>
      </c>
      <c r="B15" s="19"/>
      <c r="C15" s="19"/>
      <c r="D15" s="208"/>
      <c r="E15" s="209"/>
      <c r="F15" s="210"/>
      <c r="G15" s="210"/>
      <c r="H15" s="210"/>
      <c r="I15" s="211"/>
      <c r="J15" s="210"/>
      <c r="K15" s="210"/>
      <c r="L15" s="205"/>
      <c r="M15" s="206"/>
      <c r="O15" s="207">
        <f>S7</f>
        <v>20</v>
      </c>
      <c r="P15" s="19"/>
      <c r="Q15" s="19"/>
      <c r="R15" s="208"/>
      <c r="S15" s="209"/>
      <c r="T15" s="210"/>
      <c r="U15" s="210"/>
      <c r="V15" s="210"/>
      <c r="W15" s="211"/>
      <c r="X15" s="210"/>
      <c r="Y15" s="210"/>
      <c r="Z15" s="205"/>
      <c r="AA15" s="206"/>
    </row>
    <row r="16" spans="1:27" ht="24.95" customHeight="1" x14ac:dyDescent="0.15">
      <c r="A16" s="207"/>
      <c r="B16" s="16"/>
      <c r="C16" s="16"/>
      <c r="D16" s="208"/>
      <c r="E16" s="209"/>
      <c r="F16" s="210"/>
      <c r="G16" s="210"/>
      <c r="H16" s="210"/>
      <c r="I16" s="211"/>
      <c r="J16" s="210"/>
      <c r="K16" s="210"/>
      <c r="L16" s="205"/>
      <c r="M16" s="206"/>
      <c r="O16" s="207"/>
      <c r="P16" s="16"/>
      <c r="Q16" s="16"/>
      <c r="R16" s="208"/>
      <c r="S16" s="209"/>
      <c r="T16" s="210"/>
      <c r="U16" s="210"/>
      <c r="V16" s="210"/>
      <c r="W16" s="211"/>
      <c r="X16" s="210"/>
      <c r="Y16" s="210"/>
      <c r="Z16" s="205"/>
      <c r="AA16" s="206"/>
    </row>
    <row r="17" spans="1:27" ht="24.95" customHeight="1" x14ac:dyDescent="0.15">
      <c r="A17" s="20"/>
      <c r="B17" s="21"/>
      <c r="C17" s="21"/>
      <c r="D17" s="21"/>
      <c r="E17" s="21"/>
      <c r="F17" s="22"/>
      <c r="G17" s="22"/>
      <c r="H17" s="22"/>
      <c r="I17" s="23"/>
      <c r="J17" s="22"/>
      <c r="K17" s="22"/>
      <c r="L17" s="24"/>
      <c r="M17" s="25"/>
      <c r="O17" s="20"/>
      <c r="P17" s="21"/>
      <c r="Q17" s="21"/>
      <c r="R17" s="21"/>
      <c r="S17" s="21"/>
      <c r="T17" s="22"/>
      <c r="U17" s="22"/>
      <c r="V17" s="22"/>
      <c r="W17" s="23"/>
      <c r="X17" s="22"/>
      <c r="Y17" s="22"/>
      <c r="Z17" s="24"/>
      <c r="AA17" s="25"/>
    </row>
    <row r="18" spans="1:27" ht="24.95" customHeight="1" x14ac:dyDescent="0.25">
      <c r="A18" s="20"/>
      <c r="B18" s="21"/>
      <c r="C18" s="4" t="s">
        <v>32</v>
      </c>
      <c r="D18" s="4" t="s">
        <v>43</v>
      </c>
      <c r="E18" s="4" t="s">
        <v>49</v>
      </c>
      <c r="F18" s="22"/>
      <c r="G18" s="22"/>
      <c r="H18" s="22"/>
      <c r="I18" s="23"/>
      <c r="J18" s="22"/>
      <c r="K18" s="22"/>
      <c r="L18" s="24"/>
      <c r="M18" s="25"/>
      <c r="O18" s="20"/>
      <c r="P18" s="21"/>
      <c r="Q18" s="4" t="s">
        <v>32</v>
      </c>
      <c r="R18" s="4" t="s">
        <v>43</v>
      </c>
      <c r="S18" s="4" t="s">
        <v>49</v>
      </c>
      <c r="T18" s="22"/>
      <c r="U18" s="22"/>
      <c r="V18" s="22"/>
      <c r="W18" s="23"/>
      <c r="X18" s="22"/>
      <c r="Y18" s="22"/>
      <c r="Z18" s="24"/>
      <c r="AA18" s="25"/>
    </row>
    <row r="19" spans="1:27" s="18" customFormat="1" ht="28.5" x14ac:dyDescent="0.3">
      <c r="A19" s="17" t="str">
        <f>A6</f>
        <v>神栖海浜サッカー場　C・Dコート</v>
      </c>
      <c r="B19" s="17"/>
      <c r="F19" s="15"/>
      <c r="G19" s="15"/>
      <c r="H19" s="15"/>
      <c r="J19" s="213">
        <f>J6</f>
        <v>42931</v>
      </c>
      <c r="K19" s="214"/>
      <c r="L19" s="214"/>
      <c r="M19" s="214"/>
      <c r="O19" s="17" t="s">
        <v>25</v>
      </c>
      <c r="P19" s="17"/>
      <c r="T19" s="15"/>
      <c r="U19" s="15"/>
      <c r="V19" s="15"/>
      <c r="X19" s="213">
        <f>X6</f>
        <v>41839</v>
      </c>
      <c r="Y19" s="214"/>
      <c r="Z19" s="214"/>
      <c r="AA19" s="214"/>
    </row>
    <row r="20" spans="1:27" ht="24.95" customHeight="1" x14ac:dyDescent="0.15">
      <c r="A20" s="215"/>
      <c r="B20" s="216" t="str">
        <f>IF('各チーム２ (2)'!$B$4="",P20,VLOOKUP(P20,'各チーム２ (2)'!$B$4:$C$35,2,FALSE))</f>
        <v>軽野SSS</v>
      </c>
      <c r="C20" s="216" t="str">
        <f>IF('各チーム２ (2)'!$B$4="",Q20,VLOOKUP(Q20,'各チーム２ (2)'!$B$4:$C$35,2,FALSE))</f>
        <v>波野SSS</v>
      </c>
      <c r="D20" s="216" t="str">
        <f>IF('各チーム２ (2)'!$B$4="",R20,VLOOKUP(R20,'各チーム２ (2)'!$B$4:$C$35,2,FALSE))</f>
        <v>鉾田SSS</v>
      </c>
      <c r="E20" s="216" t="str">
        <f>IF('各チーム２ (2)'!$B$4="",S20,VLOOKUP(S20,'各チーム２ (2)'!$B$4:$C$35,2,FALSE))</f>
        <v>牛堀SSS</v>
      </c>
      <c r="F20" s="218" t="s">
        <v>17</v>
      </c>
      <c r="G20" s="218" t="s">
        <v>18</v>
      </c>
      <c r="H20" s="218" t="s">
        <v>19</v>
      </c>
      <c r="I20" s="218" t="s">
        <v>20</v>
      </c>
      <c r="J20" s="218" t="s">
        <v>21</v>
      </c>
      <c r="K20" s="218" t="s">
        <v>22</v>
      </c>
      <c r="L20" s="219" t="s">
        <v>23</v>
      </c>
      <c r="M20" s="218" t="s">
        <v>24</v>
      </c>
      <c r="O20" s="215"/>
      <c r="P20" s="216">
        <v>21</v>
      </c>
      <c r="Q20" s="216">
        <v>22</v>
      </c>
      <c r="R20" s="216">
        <v>23</v>
      </c>
      <c r="S20" s="216">
        <v>24</v>
      </c>
      <c r="T20" s="218" t="s">
        <v>17</v>
      </c>
      <c r="U20" s="218" t="s">
        <v>18</v>
      </c>
      <c r="V20" s="218" t="s">
        <v>19</v>
      </c>
      <c r="W20" s="218" t="s">
        <v>20</v>
      </c>
      <c r="X20" s="218" t="s">
        <v>21</v>
      </c>
      <c r="Y20" s="218" t="s">
        <v>22</v>
      </c>
      <c r="Z20" s="219" t="s">
        <v>23</v>
      </c>
      <c r="AA20" s="218" t="s">
        <v>24</v>
      </c>
    </row>
    <row r="21" spans="1:27" ht="24.95" customHeight="1" x14ac:dyDescent="0.15">
      <c r="A21" s="215"/>
      <c r="B21" s="217"/>
      <c r="C21" s="217"/>
      <c r="D21" s="217"/>
      <c r="E21" s="217"/>
      <c r="F21" s="218"/>
      <c r="G21" s="218"/>
      <c r="H21" s="218"/>
      <c r="I21" s="218"/>
      <c r="J21" s="218"/>
      <c r="K21" s="218"/>
      <c r="L21" s="218"/>
      <c r="M21" s="218"/>
      <c r="O21" s="215"/>
      <c r="P21" s="217"/>
      <c r="Q21" s="216"/>
      <c r="R21" s="216"/>
      <c r="S21" s="216"/>
      <c r="T21" s="218"/>
      <c r="U21" s="218"/>
      <c r="V21" s="218"/>
      <c r="W21" s="218"/>
      <c r="X21" s="218"/>
      <c r="Y21" s="218"/>
      <c r="Z21" s="218"/>
      <c r="AA21" s="218"/>
    </row>
    <row r="22" spans="1:27" ht="24.95" customHeight="1" x14ac:dyDescent="0.15">
      <c r="A22" s="212" t="str">
        <f>B20</f>
        <v>軽野SSS</v>
      </c>
      <c r="B22" s="209"/>
      <c r="C22" s="19"/>
      <c r="D22" s="19"/>
      <c r="E22" s="19"/>
      <c r="F22" s="210"/>
      <c r="G22" s="210"/>
      <c r="H22" s="210"/>
      <c r="I22" s="211"/>
      <c r="J22" s="210"/>
      <c r="K22" s="210"/>
      <c r="L22" s="205"/>
      <c r="M22" s="206"/>
      <c r="O22" s="212">
        <f>P20</f>
        <v>21</v>
      </c>
      <c r="P22" s="209"/>
      <c r="Q22" s="19"/>
      <c r="R22" s="19"/>
      <c r="S22" s="19"/>
      <c r="T22" s="210"/>
      <c r="U22" s="210"/>
      <c r="V22" s="210"/>
      <c r="W22" s="211"/>
      <c r="X22" s="210"/>
      <c r="Y22" s="210"/>
      <c r="Z22" s="205"/>
      <c r="AA22" s="206"/>
    </row>
    <row r="23" spans="1:27" ht="24.95" customHeight="1" x14ac:dyDescent="0.15">
      <c r="A23" s="212"/>
      <c r="B23" s="209"/>
      <c r="C23" s="16"/>
      <c r="D23" s="16"/>
      <c r="E23" s="16"/>
      <c r="F23" s="210"/>
      <c r="G23" s="210"/>
      <c r="H23" s="210"/>
      <c r="I23" s="211"/>
      <c r="J23" s="210"/>
      <c r="K23" s="210"/>
      <c r="L23" s="205"/>
      <c r="M23" s="206"/>
      <c r="O23" s="212"/>
      <c r="P23" s="209"/>
      <c r="Q23" s="16"/>
      <c r="R23" s="16"/>
      <c r="S23" s="16"/>
      <c r="T23" s="210"/>
      <c r="U23" s="210"/>
      <c r="V23" s="210"/>
      <c r="W23" s="211"/>
      <c r="X23" s="210"/>
      <c r="Y23" s="210"/>
      <c r="Z23" s="205"/>
      <c r="AA23" s="206"/>
    </row>
    <row r="24" spans="1:27" ht="24.95" customHeight="1" x14ac:dyDescent="0.15">
      <c r="A24" s="207" t="str">
        <f>C20</f>
        <v>波野SSS</v>
      </c>
      <c r="B24" s="19"/>
      <c r="C24" s="209"/>
      <c r="D24" s="19"/>
      <c r="E24" s="19"/>
      <c r="F24" s="210"/>
      <c r="G24" s="210"/>
      <c r="H24" s="210"/>
      <c r="I24" s="211"/>
      <c r="J24" s="210"/>
      <c r="K24" s="210"/>
      <c r="L24" s="205"/>
      <c r="M24" s="206"/>
      <c r="O24" s="207">
        <f>Q20</f>
        <v>22</v>
      </c>
      <c r="P24" s="19"/>
      <c r="Q24" s="209"/>
      <c r="R24" s="19"/>
      <c r="S24" s="19"/>
      <c r="T24" s="210"/>
      <c r="U24" s="210"/>
      <c r="V24" s="210"/>
      <c r="W24" s="211"/>
      <c r="X24" s="210"/>
      <c r="Y24" s="210"/>
      <c r="Z24" s="205"/>
      <c r="AA24" s="206"/>
    </row>
    <row r="25" spans="1:27" ht="24.95" customHeight="1" x14ac:dyDescent="0.15">
      <c r="A25" s="207"/>
      <c r="B25" s="16"/>
      <c r="C25" s="209"/>
      <c r="D25" s="16"/>
      <c r="E25" s="16"/>
      <c r="F25" s="210"/>
      <c r="G25" s="210"/>
      <c r="H25" s="210"/>
      <c r="I25" s="211"/>
      <c r="J25" s="210"/>
      <c r="K25" s="210"/>
      <c r="L25" s="205"/>
      <c r="M25" s="206"/>
      <c r="O25" s="207"/>
      <c r="P25" s="16"/>
      <c r="Q25" s="209"/>
      <c r="R25" s="16"/>
      <c r="S25" s="16"/>
      <c r="T25" s="210"/>
      <c r="U25" s="210"/>
      <c r="V25" s="210"/>
      <c r="W25" s="211"/>
      <c r="X25" s="210"/>
      <c r="Y25" s="210"/>
      <c r="Z25" s="205"/>
      <c r="AA25" s="206"/>
    </row>
    <row r="26" spans="1:27" ht="24.95" customHeight="1" x14ac:dyDescent="0.15">
      <c r="A26" s="207" t="str">
        <f>D20</f>
        <v>鉾田SSS</v>
      </c>
      <c r="B26" s="19"/>
      <c r="C26" s="19"/>
      <c r="D26" s="209"/>
      <c r="E26" s="208"/>
      <c r="F26" s="210"/>
      <c r="G26" s="210"/>
      <c r="H26" s="210"/>
      <c r="I26" s="211"/>
      <c r="J26" s="210"/>
      <c r="K26" s="210"/>
      <c r="L26" s="205"/>
      <c r="M26" s="206"/>
      <c r="O26" s="207">
        <f>R20</f>
        <v>23</v>
      </c>
      <c r="P26" s="19"/>
      <c r="Q26" s="19"/>
      <c r="R26" s="209"/>
      <c r="S26" s="208"/>
      <c r="T26" s="210"/>
      <c r="U26" s="210"/>
      <c r="V26" s="210"/>
      <c r="W26" s="211"/>
      <c r="X26" s="210"/>
      <c r="Y26" s="210"/>
      <c r="Z26" s="205"/>
      <c r="AA26" s="206"/>
    </row>
    <row r="27" spans="1:27" ht="24.95" customHeight="1" x14ac:dyDescent="0.15">
      <c r="A27" s="207"/>
      <c r="B27" s="16"/>
      <c r="C27" s="16"/>
      <c r="D27" s="209"/>
      <c r="E27" s="208"/>
      <c r="F27" s="210"/>
      <c r="G27" s="210"/>
      <c r="H27" s="210"/>
      <c r="I27" s="211"/>
      <c r="J27" s="210"/>
      <c r="K27" s="210"/>
      <c r="L27" s="205"/>
      <c r="M27" s="206"/>
      <c r="O27" s="207"/>
      <c r="P27" s="16"/>
      <c r="Q27" s="16"/>
      <c r="R27" s="209"/>
      <c r="S27" s="208"/>
      <c r="T27" s="210"/>
      <c r="U27" s="210"/>
      <c r="V27" s="210"/>
      <c r="W27" s="211"/>
      <c r="X27" s="210"/>
      <c r="Y27" s="210"/>
      <c r="Z27" s="205"/>
      <c r="AA27" s="206"/>
    </row>
    <row r="28" spans="1:27" ht="24.95" customHeight="1" x14ac:dyDescent="0.15">
      <c r="A28" s="207" t="str">
        <f>E20</f>
        <v>牛堀SSS</v>
      </c>
      <c r="B28" s="19"/>
      <c r="C28" s="19"/>
      <c r="D28" s="208"/>
      <c r="E28" s="209"/>
      <c r="F28" s="210"/>
      <c r="G28" s="210"/>
      <c r="H28" s="210"/>
      <c r="I28" s="211"/>
      <c r="J28" s="210"/>
      <c r="K28" s="210"/>
      <c r="L28" s="205"/>
      <c r="M28" s="206"/>
      <c r="O28" s="207">
        <f>S20</f>
        <v>24</v>
      </c>
      <c r="P28" s="19"/>
      <c r="Q28" s="19"/>
      <c r="R28" s="208"/>
      <c r="S28" s="209"/>
      <c r="T28" s="210"/>
      <c r="U28" s="210"/>
      <c r="V28" s="210"/>
      <c r="W28" s="211"/>
      <c r="X28" s="210"/>
      <c r="Y28" s="210"/>
      <c r="Z28" s="205"/>
      <c r="AA28" s="206"/>
    </row>
    <row r="29" spans="1:27" ht="24.95" customHeight="1" x14ac:dyDescent="0.15">
      <c r="A29" s="207"/>
      <c r="B29" s="16"/>
      <c r="C29" s="16"/>
      <c r="D29" s="208"/>
      <c r="E29" s="209"/>
      <c r="F29" s="210"/>
      <c r="G29" s="210"/>
      <c r="H29" s="210"/>
      <c r="I29" s="211"/>
      <c r="J29" s="210"/>
      <c r="K29" s="210"/>
      <c r="L29" s="205"/>
      <c r="M29" s="206"/>
      <c r="O29" s="207"/>
      <c r="P29" s="16"/>
      <c r="Q29" s="16"/>
      <c r="R29" s="208"/>
      <c r="S29" s="209"/>
      <c r="T29" s="210"/>
      <c r="U29" s="210"/>
      <c r="V29" s="210"/>
      <c r="W29" s="211"/>
      <c r="X29" s="210"/>
      <c r="Y29" s="210"/>
      <c r="Z29" s="205"/>
      <c r="AA29" s="206"/>
    </row>
    <row r="30" spans="1:27" ht="24.95" customHeight="1" x14ac:dyDescent="0.15">
      <c r="A30" s="20"/>
      <c r="B30" s="21"/>
      <c r="C30" s="21"/>
      <c r="D30" s="21"/>
      <c r="E30" s="21"/>
      <c r="F30" s="22"/>
      <c r="G30" s="22"/>
      <c r="H30" s="22"/>
      <c r="I30" s="23"/>
      <c r="J30" s="22"/>
      <c r="K30" s="22"/>
      <c r="L30" s="24"/>
      <c r="M30" s="25"/>
      <c r="O30" s="20"/>
      <c r="P30" s="21"/>
      <c r="Q30" s="21"/>
      <c r="R30" s="21"/>
      <c r="S30" s="21"/>
      <c r="T30" s="22"/>
      <c r="U30" s="22"/>
      <c r="V30" s="22"/>
      <c r="W30" s="23"/>
      <c r="X30" s="22"/>
      <c r="Y30" s="22"/>
      <c r="Z30" s="24"/>
      <c r="AA30" s="25"/>
    </row>
    <row r="31" spans="1:27" ht="24.95" customHeight="1" x14ac:dyDescent="0.25">
      <c r="A31" s="20"/>
      <c r="B31" s="21"/>
      <c r="C31" s="4" t="s">
        <v>33</v>
      </c>
      <c r="D31" s="4" t="s">
        <v>44</v>
      </c>
      <c r="E31" s="4" t="s">
        <v>50</v>
      </c>
      <c r="F31" s="22"/>
      <c r="G31" s="22"/>
      <c r="H31" s="22"/>
      <c r="I31" s="23"/>
      <c r="J31" s="22"/>
      <c r="K31" s="22"/>
      <c r="L31" s="24"/>
      <c r="M31" s="25"/>
      <c r="O31" s="20"/>
      <c r="P31" s="21"/>
      <c r="Q31" s="4" t="s">
        <v>33</v>
      </c>
      <c r="R31" s="4" t="s">
        <v>44</v>
      </c>
      <c r="S31" s="4" t="s">
        <v>50</v>
      </c>
      <c r="T31" s="22"/>
      <c r="U31" s="22"/>
      <c r="V31" s="22"/>
      <c r="W31" s="23"/>
      <c r="X31" s="22"/>
      <c r="Y31" s="22"/>
      <c r="Z31" s="24"/>
      <c r="AA31" s="25"/>
    </row>
    <row r="32" spans="1:27" s="18" customFormat="1" ht="28.5" x14ac:dyDescent="0.3">
      <c r="A32" s="17" t="str">
        <f>A6</f>
        <v>神栖海浜サッカー場　C・Dコート</v>
      </c>
      <c r="B32" s="17"/>
      <c r="F32" s="15"/>
      <c r="G32" s="15"/>
      <c r="H32" s="15"/>
      <c r="J32" s="213">
        <f>J19</f>
        <v>42931</v>
      </c>
      <c r="K32" s="213"/>
      <c r="L32" s="213"/>
      <c r="M32" s="213"/>
      <c r="O32" s="17" t="s">
        <v>25</v>
      </c>
      <c r="P32" s="17"/>
      <c r="T32" s="15"/>
      <c r="U32" s="15"/>
      <c r="V32" s="15"/>
      <c r="X32" s="213">
        <f>X19</f>
        <v>41839</v>
      </c>
      <c r="Y32" s="213"/>
      <c r="Z32" s="213"/>
      <c r="AA32" s="213"/>
    </row>
    <row r="33" spans="1:27" ht="24.95" customHeight="1" x14ac:dyDescent="0.15">
      <c r="A33" s="215"/>
      <c r="B33" s="216" t="str">
        <f>IF('各チーム２ (2)'!$B$4="",P33,VLOOKUP(P33,'各チーム２ (2)'!$B$4:$C$35,2,FALSE))</f>
        <v>息栖SSS　B</v>
      </c>
      <c r="C33" s="216" t="str">
        <f>IF('各チーム２ (2)'!$B$4="",Q33,VLOOKUP(Q33,'各チーム２ (2)'!$B$4:$C$35,2,FALSE))</f>
        <v>鉢形SSS</v>
      </c>
      <c r="D33" s="216" t="str">
        <f>IF('各チーム２ (2)'!$B$4="",R33,VLOOKUP(R33,'各チーム２ (2)'!$B$4:$C$35,2,FALSE))</f>
        <v>土合ＦＣ</v>
      </c>
      <c r="E33" s="216" t="str">
        <f>IF('各チーム２ (2)'!$B$4="",S33,VLOOKUP(S33,'各チーム２ (2)'!$B$4:$C$35,2,FALSE))</f>
        <v>延方SS</v>
      </c>
      <c r="F33" s="218" t="s">
        <v>17</v>
      </c>
      <c r="G33" s="218" t="s">
        <v>18</v>
      </c>
      <c r="H33" s="218" t="s">
        <v>19</v>
      </c>
      <c r="I33" s="218" t="s">
        <v>20</v>
      </c>
      <c r="J33" s="218" t="s">
        <v>21</v>
      </c>
      <c r="K33" s="218" t="s">
        <v>22</v>
      </c>
      <c r="L33" s="219" t="s">
        <v>23</v>
      </c>
      <c r="M33" s="218" t="s">
        <v>24</v>
      </c>
      <c r="O33" s="215"/>
      <c r="P33" s="216">
        <v>25</v>
      </c>
      <c r="Q33" s="216">
        <v>26</v>
      </c>
      <c r="R33" s="216">
        <v>27</v>
      </c>
      <c r="S33" s="216">
        <v>28</v>
      </c>
      <c r="T33" s="218" t="s">
        <v>17</v>
      </c>
      <c r="U33" s="218" t="s">
        <v>18</v>
      </c>
      <c r="V33" s="218" t="s">
        <v>19</v>
      </c>
      <c r="W33" s="218" t="s">
        <v>20</v>
      </c>
      <c r="X33" s="218" t="s">
        <v>21</v>
      </c>
      <c r="Y33" s="218" t="s">
        <v>22</v>
      </c>
      <c r="Z33" s="219" t="s">
        <v>23</v>
      </c>
      <c r="AA33" s="218" t="s">
        <v>24</v>
      </c>
    </row>
    <row r="34" spans="1:27" ht="24.95" customHeight="1" x14ac:dyDescent="0.15">
      <c r="A34" s="215"/>
      <c r="B34" s="217"/>
      <c r="C34" s="217"/>
      <c r="D34" s="217"/>
      <c r="E34" s="217"/>
      <c r="F34" s="218"/>
      <c r="G34" s="218"/>
      <c r="H34" s="218"/>
      <c r="I34" s="218"/>
      <c r="J34" s="218"/>
      <c r="K34" s="218"/>
      <c r="L34" s="218"/>
      <c r="M34" s="218"/>
      <c r="O34" s="215"/>
      <c r="P34" s="217"/>
      <c r="Q34" s="216"/>
      <c r="R34" s="216"/>
      <c r="S34" s="216"/>
      <c r="T34" s="218"/>
      <c r="U34" s="218"/>
      <c r="V34" s="218"/>
      <c r="W34" s="218"/>
      <c r="X34" s="218"/>
      <c r="Y34" s="218"/>
      <c r="Z34" s="218"/>
      <c r="AA34" s="218"/>
    </row>
    <row r="35" spans="1:27" ht="24.95" customHeight="1" x14ac:dyDescent="0.15">
      <c r="A35" s="212" t="str">
        <f>B33</f>
        <v>息栖SSS　B</v>
      </c>
      <c r="B35" s="209"/>
      <c r="C35" s="19"/>
      <c r="D35" s="19"/>
      <c r="E35" s="19"/>
      <c r="F35" s="210"/>
      <c r="G35" s="210"/>
      <c r="H35" s="210"/>
      <c r="I35" s="211"/>
      <c r="J35" s="210"/>
      <c r="K35" s="210"/>
      <c r="L35" s="205"/>
      <c r="M35" s="206"/>
      <c r="O35" s="212">
        <f>P33</f>
        <v>25</v>
      </c>
      <c r="P35" s="209"/>
      <c r="Q35" s="19"/>
      <c r="R35" s="19"/>
      <c r="S35" s="19"/>
      <c r="T35" s="210"/>
      <c r="U35" s="210"/>
      <c r="V35" s="210"/>
      <c r="W35" s="211"/>
      <c r="X35" s="210"/>
      <c r="Y35" s="210"/>
      <c r="Z35" s="205"/>
      <c r="AA35" s="206"/>
    </row>
    <row r="36" spans="1:27" ht="24.95" customHeight="1" x14ac:dyDescent="0.15">
      <c r="A36" s="212"/>
      <c r="B36" s="209"/>
      <c r="C36" s="16"/>
      <c r="D36" s="16"/>
      <c r="E36" s="16"/>
      <c r="F36" s="210"/>
      <c r="G36" s="210"/>
      <c r="H36" s="210"/>
      <c r="I36" s="211"/>
      <c r="J36" s="210"/>
      <c r="K36" s="210"/>
      <c r="L36" s="205"/>
      <c r="M36" s="206"/>
      <c r="O36" s="212"/>
      <c r="P36" s="209"/>
      <c r="Q36" s="16"/>
      <c r="R36" s="16"/>
      <c r="S36" s="16"/>
      <c r="T36" s="210"/>
      <c r="U36" s="210"/>
      <c r="V36" s="210"/>
      <c r="W36" s="211"/>
      <c r="X36" s="210"/>
      <c r="Y36" s="210"/>
      <c r="Z36" s="205"/>
      <c r="AA36" s="206"/>
    </row>
    <row r="37" spans="1:27" ht="24.95" customHeight="1" x14ac:dyDescent="0.15">
      <c r="A37" s="207" t="str">
        <f>C33</f>
        <v>鉢形SSS</v>
      </c>
      <c r="B37" s="19"/>
      <c r="C37" s="209"/>
      <c r="D37" s="19"/>
      <c r="E37" s="19"/>
      <c r="F37" s="210"/>
      <c r="G37" s="210"/>
      <c r="H37" s="210"/>
      <c r="I37" s="211"/>
      <c r="J37" s="210"/>
      <c r="K37" s="210"/>
      <c r="L37" s="205"/>
      <c r="M37" s="206"/>
      <c r="O37" s="207">
        <f>Q33</f>
        <v>26</v>
      </c>
      <c r="P37" s="19"/>
      <c r="Q37" s="209"/>
      <c r="R37" s="19"/>
      <c r="S37" s="19"/>
      <c r="T37" s="210"/>
      <c r="U37" s="210"/>
      <c r="V37" s="210"/>
      <c r="W37" s="211"/>
      <c r="X37" s="210"/>
      <c r="Y37" s="210"/>
      <c r="Z37" s="205"/>
      <c r="AA37" s="206"/>
    </row>
    <row r="38" spans="1:27" ht="24.95" customHeight="1" x14ac:dyDescent="0.15">
      <c r="A38" s="207"/>
      <c r="B38" s="16"/>
      <c r="C38" s="209"/>
      <c r="D38" s="16"/>
      <c r="E38" s="16"/>
      <c r="F38" s="210"/>
      <c r="G38" s="210"/>
      <c r="H38" s="210"/>
      <c r="I38" s="211"/>
      <c r="J38" s="210"/>
      <c r="K38" s="210"/>
      <c r="L38" s="205"/>
      <c r="M38" s="206"/>
      <c r="O38" s="207"/>
      <c r="P38" s="16"/>
      <c r="Q38" s="209"/>
      <c r="R38" s="16"/>
      <c r="S38" s="16"/>
      <c r="T38" s="210"/>
      <c r="U38" s="210"/>
      <c r="V38" s="210"/>
      <c r="W38" s="211"/>
      <c r="X38" s="210"/>
      <c r="Y38" s="210"/>
      <c r="Z38" s="205"/>
      <c r="AA38" s="206"/>
    </row>
    <row r="39" spans="1:27" ht="24.95" customHeight="1" x14ac:dyDescent="0.15">
      <c r="A39" s="207" t="str">
        <f>D33</f>
        <v>土合ＦＣ</v>
      </c>
      <c r="B39" s="19"/>
      <c r="C39" s="19"/>
      <c r="D39" s="209"/>
      <c r="E39" s="208"/>
      <c r="F39" s="210"/>
      <c r="G39" s="210"/>
      <c r="H39" s="210"/>
      <c r="I39" s="211"/>
      <c r="J39" s="210"/>
      <c r="K39" s="210"/>
      <c r="L39" s="205"/>
      <c r="M39" s="206"/>
      <c r="O39" s="207">
        <f>R33</f>
        <v>27</v>
      </c>
      <c r="P39" s="19"/>
      <c r="Q39" s="19"/>
      <c r="R39" s="209"/>
      <c r="S39" s="208"/>
      <c r="T39" s="210"/>
      <c r="U39" s="210"/>
      <c r="V39" s="210"/>
      <c r="W39" s="211"/>
      <c r="X39" s="210"/>
      <c r="Y39" s="210"/>
      <c r="Z39" s="205"/>
      <c r="AA39" s="206"/>
    </row>
    <row r="40" spans="1:27" ht="24.95" customHeight="1" x14ac:dyDescent="0.15">
      <c r="A40" s="207"/>
      <c r="B40" s="16"/>
      <c r="C40" s="16"/>
      <c r="D40" s="209"/>
      <c r="E40" s="208"/>
      <c r="F40" s="210"/>
      <c r="G40" s="210"/>
      <c r="H40" s="210"/>
      <c r="I40" s="211"/>
      <c r="J40" s="210"/>
      <c r="K40" s="210"/>
      <c r="L40" s="205"/>
      <c r="M40" s="206"/>
      <c r="O40" s="207"/>
      <c r="P40" s="16"/>
      <c r="Q40" s="16"/>
      <c r="R40" s="209"/>
      <c r="S40" s="208"/>
      <c r="T40" s="210"/>
      <c r="U40" s="210"/>
      <c r="V40" s="210"/>
      <c r="W40" s="211"/>
      <c r="X40" s="210"/>
      <c r="Y40" s="210"/>
      <c r="Z40" s="205"/>
      <c r="AA40" s="206"/>
    </row>
    <row r="41" spans="1:27" ht="24.95" customHeight="1" x14ac:dyDescent="0.15">
      <c r="A41" s="207" t="str">
        <f>E33</f>
        <v>延方SS</v>
      </c>
      <c r="B41" s="19"/>
      <c r="C41" s="19"/>
      <c r="D41" s="208"/>
      <c r="E41" s="209"/>
      <c r="F41" s="210"/>
      <c r="G41" s="210"/>
      <c r="H41" s="210"/>
      <c r="I41" s="211"/>
      <c r="J41" s="210"/>
      <c r="K41" s="210"/>
      <c r="L41" s="205"/>
      <c r="M41" s="206"/>
      <c r="O41" s="207">
        <f>S33</f>
        <v>28</v>
      </c>
      <c r="P41" s="19"/>
      <c r="Q41" s="19"/>
      <c r="R41" s="208"/>
      <c r="S41" s="209"/>
      <c r="T41" s="210"/>
      <c r="U41" s="210"/>
      <c r="V41" s="210"/>
      <c r="W41" s="211"/>
      <c r="X41" s="210"/>
      <c r="Y41" s="210"/>
      <c r="Z41" s="205"/>
      <c r="AA41" s="206"/>
    </row>
    <row r="42" spans="1:27" ht="24.95" customHeight="1" x14ac:dyDescent="0.15">
      <c r="A42" s="207"/>
      <c r="B42" s="16"/>
      <c r="C42" s="16"/>
      <c r="D42" s="208"/>
      <c r="E42" s="209"/>
      <c r="F42" s="210"/>
      <c r="G42" s="210"/>
      <c r="H42" s="210"/>
      <c r="I42" s="211"/>
      <c r="J42" s="210"/>
      <c r="K42" s="210"/>
      <c r="L42" s="205"/>
      <c r="M42" s="206"/>
      <c r="O42" s="207"/>
      <c r="P42" s="16"/>
      <c r="Q42" s="16"/>
      <c r="R42" s="208"/>
      <c r="S42" s="209"/>
      <c r="T42" s="210"/>
      <c r="U42" s="210"/>
      <c r="V42" s="210"/>
      <c r="W42" s="211"/>
      <c r="X42" s="210"/>
      <c r="Y42" s="210"/>
      <c r="Z42" s="205"/>
      <c r="AA42" s="206"/>
    </row>
    <row r="43" spans="1:27" ht="24.95" customHeight="1" x14ac:dyDescent="0.15">
      <c r="A43" s="20"/>
      <c r="B43" s="21"/>
      <c r="C43" s="21"/>
      <c r="D43" s="21"/>
      <c r="E43" s="21"/>
      <c r="F43" s="22"/>
      <c r="G43" s="22"/>
      <c r="H43" s="22"/>
      <c r="I43" s="23"/>
      <c r="J43" s="22"/>
      <c r="K43" s="22"/>
      <c r="L43" s="24"/>
      <c r="M43" s="25"/>
      <c r="O43" s="20"/>
      <c r="P43" s="21"/>
      <c r="Q43" s="21"/>
      <c r="R43" s="21"/>
      <c r="S43" s="21"/>
      <c r="T43" s="22"/>
      <c r="U43" s="22"/>
      <c r="V43" s="22"/>
      <c r="W43" s="23"/>
      <c r="X43" s="22"/>
      <c r="Y43" s="22"/>
      <c r="Z43" s="24"/>
      <c r="AA43" s="25"/>
    </row>
    <row r="44" spans="1:27" ht="24.95" customHeight="1" x14ac:dyDescent="0.25">
      <c r="A44" s="20"/>
      <c r="B44" s="21"/>
      <c r="C44" s="4" t="s">
        <v>26</v>
      </c>
      <c r="D44" s="4" t="s">
        <v>45</v>
      </c>
      <c r="E44" s="4" t="s">
        <v>51</v>
      </c>
      <c r="F44" s="22"/>
      <c r="G44" s="22"/>
      <c r="H44" s="22"/>
      <c r="I44" s="23"/>
      <c r="J44" s="22"/>
      <c r="K44" s="22"/>
      <c r="L44" s="24"/>
      <c r="M44" s="25"/>
      <c r="O44" s="20"/>
      <c r="P44" s="21"/>
      <c r="Q44" s="4" t="s">
        <v>26</v>
      </c>
      <c r="R44" s="4" t="s">
        <v>45</v>
      </c>
      <c r="S44" s="4" t="s">
        <v>51</v>
      </c>
      <c r="T44" s="22"/>
      <c r="U44" s="22"/>
      <c r="V44" s="22"/>
      <c r="W44" s="23"/>
      <c r="X44" s="22"/>
      <c r="Y44" s="22"/>
      <c r="Z44" s="24"/>
      <c r="AA44" s="25"/>
    </row>
    <row r="45" spans="1:27" s="18" customFormat="1" ht="28.5" x14ac:dyDescent="0.3">
      <c r="A45" s="17" t="str">
        <f>A6</f>
        <v>神栖海浜サッカー場　C・Dコート</v>
      </c>
      <c r="B45" s="17"/>
      <c r="F45" s="15"/>
      <c r="G45" s="15"/>
      <c r="H45" s="15"/>
      <c r="J45" s="213">
        <f>J32</f>
        <v>42931</v>
      </c>
      <c r="K45" s="214"/>
      <c r="L45" s="214"/>
      <c r="M45" s="214"/>
      <c r="O45" s="17" t="s">
        <v>25</v>
      </c>
      <c r="P45" s="17"/>
      <c r="T45" s="15"/>
      <c r="U45" s="15"/>
      <c r="V45" s="15"/>
      <c r="X45" s="213">
        <f>X32</f>
        <v>41839</v>
      </c>
      <c r="Y45" s="214"/>
      <c r="Z45" s="214"/>
      <c r="AA45" s="214"/>
    </row>
    <row r="46" spans="1:27" ht="24.95" customHeight="1" x14ac:dyDescent="0.15">
      <c r="A46" s="215"/>
      <c r="B46" s="216" t="str">
        <f>IF('各チーム２ (2)'!$B$4="",P46,VLOOKUP(P46,'各チーム２ (2)'!$B$4:$C$35,2,FALSE))</f>
        <v>フォルサ若松ＦＣ　B</v>
      </c>
      <c r="C46" s="216" t="str">
        <f>IF('各チーム２ (2)'!$B$4="",Q46,VLOOKUP(Q46,'各チーム２ (2)'!$B$4:$C$35,2,FALSE))</f>
        <v>三笠小SSS A</v>
      </c>
      <c r="D46" s="216" t="str">
        <f>IF('各チーム２ (2)'!$B$4="",R46,VLOOKUP(R46,'各チーム２ (2)'!$B$4:$C$35,2,FALSE))</f>
        <v>旭SSS</v>
      </c>
      <c r="E46" s="216" t="str">
        <f>IF('各チーム２ (2)'!$B$4="",S46,VLOOKUP(S46,'各チーム２ (2)'!$B$4:$C$35,2,FALSE))</f>
        <v>日の出SS</v>
      </c>
      <c r="F46" s="218" t="s">
        <v>17</v>
      </c>
      <c r="G46" s="218" t="s">
        <v>18</v>
      </c>
      <c r="H46" s="218" t="s">
        <v>19</v>
      </c>
      <c r="I46" s="218" t="s">
        <v>20</v>
      </c>
      <c r="J46" s="218" t="s">
        <v>21</v>
      </c>
      <c r="K46" s="218" t="s">
        <v>22</v>
      </c>
      <c r="L46" s="219" t="s">
        <v>23</v>
      </c>
      <c r="M46" s="218" t="s">
        <v>24</v>
      </c>
      <c r="O46" s="215"/>
      <c r="P46" s="216">
        <v>29</v>
      </c>
      <c r="Q46" s="216">
        <v>30</v>
      </c>
      <c r="R46" s="216">
        <v>31</v>
      </c>
      <c r="S46" s="216">
        <v>32</v>
      </c>
      <c r="T46" s="218" t="s">
        <v>17</v>
      </c>
      <c r="U46" s="218" t="s">
        <v>18</v>
      </c>
      <c r="V46" s="218" t="s">
        <v>19</v>
      </c>
      <c r="W46" s="218" t="s">
        <v>20</v>
      </c>
      <c r="X46" s="218" t="s">
        <v>21</v>
      </c>
      <c r="Y46" s="218" t="s">
        <v>22</v>
      </c>
      <c r="Z46" s="219" t="s">
        <v>23</v>
      </c>
      <c r="AA46" s="218" t="s">
        <v>24</v>
      </c>
    </row>
    <row r="47" spans="1:27" ht="24.95" customHeight="1" x14ac:dyDescent="0.15">
      <c r="A47" s="215"/>
      <c r="B47" s="217"/>
      <c r="C47" s="217"/>
      <c r="D47" s="217"/>
      <c r="E47" s="217"/>
      <c r="F47" s="218"/>
      <c r="G47" s="218"/>
      <c r="H47" s="218"/>
      <c r="I47" s="218"/>
      <c r="J47" s="218"/>
      <c r="K47" s="218"/>
      <c r="L47" s="218"/>
      <c r="M47" s="218"/>
      <c r="O47" s="215"/>
      <c r="P47" s="217"/>
      <c r="Q47" s="216"/>
      <c r="R47" s="216"/>
      <c r="S47" s="216"/>
      <c r="T47" s="218"/>
      <c r="U47" s="218"/>
      <c r="V47" s="218"/>
      <c r="W47" s="218"/>
      <c r="X47" s="218"/>
      <c r="Y47" s="218"/>
      <c r="Z47" s="218"/>
      <c r="AA47" s="218"/>
    </row>
    <row r="48" spans="1:27" ht="24.95" customHeight="1" x14ac:dyDescent="0.15">
      <c r="A48" s="212" t="str">
        <f>B46</f>
        <v>フォルサ若松ＦＣ　B</v>
      </c>
      <c r="B48" s="209"/>
      <c r="C48" s="19"/>
      <c r="D48" s="19"/>
      <c r="E48" s="19"/>
      <c r="F48" s="210"/>
      <c r="G48" s="210"/>
      <c r="H48" s="210"/>
      <c r="I48" s="211"/>
      <c r="J48" s="210"/>
      <c r="K48" s="210"/>
      <c r="L48" s="205"/>
      <c r="M48" s="206"/>
      <c r="O48" s="212">
        <f>P46</f>
        <v>29</v>
      </c>
      <c r="P48" s="209"/>
      <c r="Q48" s="19"/>
      <c r="R48" s="19"/>
      <c r="S48" s="19"/>
      <c r="T48" s="210"/>
      <c r="U48" s="210"/>
      <c r="V48" s="210"/>
      <c r="W48" s="211"/>
      <c r="X48" s="210"/>
      <c r="Y48" s="210"/>
      <c r="Z48" s="205"/>
      <c r="AA48" s="206"/>
    </row>
    <row r="49" spans="1:27" ht="24.95" customHeight="1" x14ac:dyDescent="0.15">
      <c r="A49" s="212"/>
      <c r="B49" s="209"/>
      <c r="C49" s="16"/>
      <c r="D49" s="16"/>
      <c r="E49" s="16"/>
      <c r="F49" s="210"/>
      <c r="G49" s="210"/>
      <c r="H49" s="210"/>
      <c r="I49" s="211"/>
      <c r="J49" s="210"/>
      <c r="K49" s="210"/>
      <c r="L49" s="205"/>
      <c r="M49" s="206"/>
      <c r="O49" s="212"/>
      <c r="P49" s="209"/>
      <c r="Q49" s="16"/>
      <c r="R49" s="16"/>
      <c r="S49" s="16"/>
      <c r="T49" s="210"/>
      <c r="U49" s="210"/>
      <c r="V49" s="210"/>
      <c r="W49" s="211"/>
      <c r="X49" s="210"/>
      <c r="Y49" s="210"/>
      <c r="Z49" s="205"/>
      <c r="AA49" s="206"/>
    </row>
    <row r="50" spans="1:27" ht="24.95" customHeight="1" x14ac:dyDescent="0.15">
      <c r="A50" s="207" t="str">
        <f>C46</f>
        <v>三笠小SSS A</v>
      </c>
      <c r="B50" s="19"/>
      <c r="C50" s="209"/>
      <c r="D50" s="19"/>
      <c r="E50" s="19"/>
      <c r="F50" s="210"/>
      <c r="G50" s="210"/>
      <c r="H50" s="210"/>
      <c r="I50" s="211"/>
      <c r="J50" s="210"/>
      <c r="K50" s="210"/>
      <c r="L50" s="205"/>
      <c r="M50" s="206"/>
      <c r="O50" s="207">
        <f>Q46</f>
        <v>30</v>
      </c>
      <c r="P50" s="19"/>
      <c r="Q50" s="209"/>
      <c r="R50" s="19"/>
      <c r="S50" s="19"/>
      <c r="T50" s="210"/>
      <c r="U50" s="210"/>
      <c r="V50" s="210"/>
      <c r="W50" s="211"/>
      <c r="X50" s="210"/>
      <c r="Y50" s="210"/>
      <c r="Z50" s="205"/>
      <c r="AA50" s="206"/>
    </row>
    <row r="51" spans="1:27" ht="24.95" customHeight="1" x14ac:dyDescent="0.15">
      <c r="A51" s="207"/>
      <c r="B51" s="16"/>
      <c r="C51" s="209"/>
      <c r="D51" s="16"/>
      <c r="E51" s="16"/>
      <c r="F51" s="210"/>
      <c r="G51" s="210"/>
      <c r="H51" s="210"/>
      <c r="I51" s="211"/>
      <c r="J51" s="210"/>
      <c r="K51" s="210"/>
      <c r="L51" s="205"/>
      <c r="M51" s="206"/>
      <c r="O51" s="207"/>
      <c r="P51" s="16"/>
      <c r="Q51" s="209"/>
      <c r="R51" s="16"/>
      <c r="S51" s="16"/>
      <c r="T51" s="210"/>
      <c r="U51" s="210"/>
      <c r="V51" s="210"/>
      <c r="W51" s="211"/>
      <c r="X51" s="210"/>
      <c r="Y51" s="210"/>
      <c r="Z51" s="205"/>
      <c r="AA51" s="206"/>
    </row>
    <row r="52" spans="1:27" ht="24.95" customHeight="1" x14ac:dyDescent="0.15">
      <c r="A52" s="207" t="str">
        <f>D46</f>
        <v>旭SSS</v>
      </c>
      <c r="B52" s="19"/>
      <c r="C52" s="19"/>
      <c r="D52" s="209"/>
      <c r="E52" s="208"/>
      <c r="F52" s="210"/>
      <c r="G52" s="210"/>
      <c r="H52" s="210"/>
      <c r="I52" s="211"/>
      <c r="J52" s="210"/>
      <c r="K52" s="210"/>
      <c r="L52" s="205"/>
      <c r="M52" s="206"/>
      <c r="O52" s="207">
        <f>R46</f>
        <v>31</v>
      </c>
      <c r="P52" s="19"/>
      <c r="Q52" s="19"/>
      <c r="R52" s="209"/>
      <c r="S52" s="208"/>
      <c r="T52" s="210"/>
      <c r="U52" s="210"/>
      <c r="V52" s="210"/>
      <c r="W52" s="211"/>
      <c r="X52" s="210"/>
      <c r="Y52" s="210"/>
      <c r="Z52" s="205"/>
      <c r="AA52" s="206"/>
    </row>
    <row r="53" spans="1:27" ht="24.95" customHeight="1" x14ac:dyDescent="0.15">
      <c r="A53" s="207"/>
      <c r="B53" s="16"/>
      <c r="C53" s="16"/>
      <c r="D53" s="209"/>
      <c r="E53" s="208"/>
      <c r="F53" s="210"/>
      <c r="G53" s="210"/>
      <c r="H53" s="210"/>
      <c r="I53" s="211"/>
      <c r="J53" s="210"/>
      <c r="K53" s="210"/>
      <c r="L53" s="205"/>
      <c r="M53" s="206"/>
      <c r="O53" s="207"/>
      <c r="P53" s="16"/>
      <c r="Q53" s="16"/>
      <c r="R53" s="209"/>
      <c r="S53" s="208"/>
      <c r="T53" s="210"/>
      <c r="U53" s="210"/>
      <c r="V53" s="210"/>
      <c r="W53" s="211"/>
      <c r="X53" s="210"/>
      <c r="Y53" s="210"/>
      <c r="Z53" s="205"/>
      <c r="AA53" s="206"/>
    </row>
    <row r="54" spans="1:27" ht="24.95" customHeight="1" x14ac:dyDescent="0.15">
      <c r="A54" s="207" t="str">
        <f>E46</f>
        <v>日の出SS</v>
      </c>
      <c r="B54" s="19"/>
      <c r="C54" s="19"/>
      <c r="D54" s="208"/>
      <c r="E54" s="209"/>
      <c r="F54" s="210"/>
      <c r="G54" s="210"/>
      <c r="H54" s="210"/>
      <c r="I54" s="211"/>
      <c r="J54" s="210"/>
      <c r="K54" s="210"/>
      <c r="L54" s="205"/>
      <c r="M54" s="206"/>
      <c r="O54" s="207">
        <f>S46</f>
        <v>32</v>
      </c>
      <c r="P54" s="19"/>
      <c r="Q54" s="19"/>
      <c r="R54" s="208"/>
      <c r="S54" s="209"/>
      <c r="T54" s="210"/>
      <c r="U54" s="210"/>
      <c r="V54" s="210"/>
      <c r="W54" s="211"/>
      <c r="X54" s="210"/>
      <c r="Y54" s="210"/>
      <c r="Z54" s="205"/>
      <c r="AA54" s="206"/>
    </row>
    <row r="55" spans="1:27" ht="24.95" customHeight="1" x14ac:dyDescent="0.15">
      <c r="A55" s="207"/>
      <c r="B55" s="16"/>
      <c r="C55" s="16"/>
      <c r="D55" s="208"/>
      <c r="E55" s="209"/>
      <c r="F55" s="210"/>
      <c r="G55" s="210"/>
      <c r="H55" s="210"/>
      <c r="I55" s="211"/>
      <c r="J55" s="210"/>
      <c r="K55" s="210"/>
      <c r="L55" s="205"/>
      <c r="M55" s="206"/>
      <c r="O55" s="207"/>
      <c r="P55" s="16"/>
      <c r="Q55" s="16"/>
      <c r="R55" s="208"/>
      <c r="S55" s="209"/>
      <c r="T55" s="210"/>
      <c r="U55" s="210"/>
      <c r="V55" s="210"/>
      <c r="W55" s="211"/>
      <c r="X55" s="210"/>
      <c r="Y55" s="210"/>
      <c r="Z55" s="205"/>
      <c r="AA55" s="206"/>
    </row>
    <row r="56" spans="1:27" ht="24.95" customHeight="1" x14ac:dyDescent="0.15">
      <c r="A56" s="20"/>
      <c r="B56" s="21"/>
      <c r="C56" s="21"/>
      <c r="D56" s="21"/>
      <c r="E56" s="21"/>
      <c r="F56" s="22"/>
      <c r="G56" s="22"/>
      <c r="H56" s="22"/>
      <c r="I56" s="23"/>
      <c r="J56" s="22"/>
      <c r="K56" s="22"/>
      <c r="L56" s="24"/>
      <c r="M56" s="25"/>
      <c r="O56" s="20"/>
      <c r="P56" s="21"/>
      <c r="Q56" s="21"/>
      <c r="R56" s="21"/>
      <c r="S56" s="21"/>
      <c r="T56" s="22"/>
      <c r="U56" s="22"/>
      <c r="V56" s="22"/>
      <c r="W56" s="23"/>
      <c r="X56" s="22"/>
      <c r="Y56" s="22"/>
      <c r="Z56" s="24"/>
      <c r="AA56" s="25"/>
    </row>
  </sheetData>
  <mergeCells count="450">
    <mergeCell ref="F37:F38"/>
    <mergeCell ref="G37:G38"/>
    <mergeCell ref="H37:H38"/>
    <mergeCell ref="I37:I38"/>
    <mergeCell ref="J37:J38"/>
    <mergeCell ref="K37:K38"/>
    <mergeCell ref="L37:L38"/>
    <mergeCell ref="M37:M38"/>
    <mergeCell ref="G50:G51"/>
    <mergeCell ref="H50:H51"/>
    <mergeCell ref="I50:I51"/>
    <mergeCell ref="J50:J51"/>
    <mergeCell ref="M39:M40"/>
    <mergeCell ref="J46:J47"/>
    <mergeCell ref="K46:K47"/>
    <mergeCell ref="L46:L47"/>
    <mergeCell ref="M46:M47"/>
    <mergeCell ref="L48:L49"/>
    <mergeCell ref="M48:M49"/>
    <mergeCell ref="A9:A10"/>
    <mergeCell ref="F48:F49"/>
    <mergeCell ref="G48:G49"/>
    <mergeCell ref="H48:H49"/>
    <mergeCell ref="I48:I49"/>
    <mergeCell ref="J48:J49"/>
    <mergeCell ref="K48:K49"/>
    <mergeCell ref="C7:C8"/>
    <mergeCell ref="E7:E8"/>
    <mergeCell ref="D15:D16"/>
    <mergeCell ref="E13:E14"/>
    <mergeCell ref="F11:F12"/>
    <mergeCell ref="J13:J14"/>
    <mergeCell ref="K13:K14"/>
    <mergeCell ref="I20:I21"/>
    <mergeCell ref="F15:F16"/>
    <mergeCell ref="G15:G16"/>
    <mergeCell ref="H20:H21"/>
    <mergeCell ref="J19:M19"/>
    <mergeCell ref="J15:J16"/>
    <mergeCell ref="K15:K16"/>
    <mergeCell ref="L7:L8"/>
    <mergeCell ref="L35:L36"/>
    <mergeCell ref="M35:M36"/>
    <mergeCell ref="A2:M2"/>
    <mergeCell ref="J6:M6"/>
    <mergeCell ref="F13:F14"/>
    <mergeCell ref="G13:G14"/>
    <mergeCell ref="H13:H14"/>
    <mergeCell ref="I13:I14"/>
    <mergeCell ref="M13:M14"/>
    <mergeCell ref="D7:D8"/>
    <mergeCell ref="L11:L12"/>
    <mergeCell ref="M11:M12"/>
    <mergeCell ref="G11:G12"/>
    <mergeCell ref="I11:I12"/>
    <mergeCell ref="J11:J12"/>
    <mergeCell ref="L13:L14"/>
    <mergeCell ref="K11:K12"/>
    <mergeCell ref="F7:F8"/>
    <mergeCell ref="F9:F10"/>
    <mergeCell ref="H11:H12"/>
    <mergeCell ref="K7:K8"/>
    <mergeCell ref="I9:I10"/>
    <mergeCell ref="J9:J10"/>
    <mergeCell ref="K9:K10"/>
    <mergeCell ref="J7:J8"/>
    <mergeCell ref="H9:H10"/>
    <mergeCell ref="M7:M8"/>
    <mergeCell ref="L15:L16"/>
    <mergeCell ref="M15:M16"/>
    <mergeCell ref="H15:H16"/>
    <mergeCell ref="I15:I16"/>
    <mergeCell ref="L9:L10"/>
    <mergeCell ref="M9:M10"/>
    <mergeCell ref="G7:G8"/>
    <mergeCell ref="G9:G10"/>
    <mergeCell ref="I7:I8"/>
    <mergeCell ref="H7:H8"/>
    <mergeCell ref="A11:A12"/>
    <mergeCell ref="A15:A16"/>
    <mergeCell ref="A7:A8"/>
    <mergeCell ref="A13:A14"/>
    <mergeCell ref="B9:B10"/>
    <mergeCell ref="A24:A25"/>
    <mergeCell ref="C24:C25"/>
    <mergeCell ref="F24:F25"/>
    <mergeCell ref="G24:G25"/>
    <mergeCell ref="A22:A23"/>
    <mergeCell ref="B22:B23"/>
    <mergeCell ref="F22:F23"/>
    <mergeCell ref="G22:G23"/>
    <mergeCell ref="A20:A21"/>
    <mergeCell ref="B20:B21"/>
    <mergeCell ref="C20:C21"/>
    <mergeCell ref="D20:D21"/>
    <mergeCell ref="E20:E21"/>
    <mergeCell ref="F20:F21"/>
    <mergeCell ref="G20:G21"/>
    <mergeCell ref="C11:C12"/>
    <mergeCell ref="E15:E16"/>
    <mergeCell ref="B7:B8"/>
    <mergeCell ref="D13:D14"/>
    <mergeCell ref="H24:H25"/>
    <mergeCell ref="I24:I25"/>
    <mergeCell ref="J24:J25"/>
    <mergeCell ref="H22:H23"/>
    <mergeCell ref="I22:I23"/>
    <mergeCell ref="J22:J23"/>
    <mergeCell ref="K22:K23"/>
    <mergeCell ref="A28:A29"/>
    <mergeCell ref="D28:D29"/>
    <mergeCell ref="E28:E29"/>
    <mergeCell ref="F28:F29"/>
    <mergeCell ref="J26:J27"/>
    <mergeCell ref="A26:A27"/>
    <mergeCell ref="D26:D27"/>
    <mergeCell ref="E26:E27"/>
    <mergeCell ref="F26:F27"/>
    <mergeCell ref="I28:I29"/>
    <mergeCell ref="G28:G29"/>
    <mergeCell ref="H28:H29"/>
    <mergeCell ref="G26:G27"/>
    <mergeCell ref="H26:H27"/>
    <mergeCell ref="I26:I27"/>
    <mergeCell ref="L26:L27"/>
    <mergeCell ref="M26:M27"/>
    <mergeCell ref="J28:J29"/>
    <mergeCell ref="M24:M25"/>
    <mergeCell ref="K26:K27"/>
    <mergeCell ref="M22:M23"/>
    <mergeCell ref="L24:L25"/>
    <mergeCell ref="M20:M21"/>
    <mergeCell ref="L22:L23"/>
    <mergeCell ref="M28:M29"/>
    <mergeCell ref="K28:K29"/>
    <mergeCell ref="L20:L21"/>
    <mergeCell ref="J20:J21"/>
    <mergeCell ref="K20:K21"/>
    <mergeCell ref="L28:L29"/>
    <mergeCell ref="K24:K25"/>
    <mergeCell ref="K33:K34"/>
    <mergeCell ref="A35:A36"/>
    <mergeCell ref="A37:A38"/>
    <mergeCell ref="C37:C38"/>
    <mergeCell ref="J32:M32"/>
    <mergeCell ref="A33:A34"/>
    <mergeCell ref="B33:B34"/>
    <mergeCell ref="C33:C34"/>
    <mergeCell ref="D33:D34"/>
    <mergeCell ref="L33:L34"/>
    <mergeCell ref="M33:M34"/>
    <mergeCell ref="B35:B36"/>
    <mergeCell ref="F35:F36"/>
    <mergeCell ref="G35:G36"/>
    <mergeCell ref="H35:H36"/>
    <mergeCell ref="I35:I36"/>
    <mergeCell ref="J35:J36"/>
    <mergeCell ref="E33:E34"/>
    <mergeCell ref="F33:F34"/>
    <mergeCell ref="G33:G34"/>
    <mergeCell ref="H33:H34"/>
    <mergeCell ref="I33:I34"/>
    <mergeCell ref="J33:J34"/>
    <mergeCell ref="K35:K36"/>
    <mergeCell ref="A39:A40"/>
    <mergeCell ref="A41:A42"/>
    <mergeCell ref="D41:D42"/>
    <mergeCell ref="E41:E42"/>
    <mergeCell ref="D39:D40"/>
    <mergeCell ref="E39:E40"/>
    <mergeCell ref="J41:J42"/>
    <mergeCell ref="K41:K42"/>
    <mergeCell ref="L41:L42"/>
    <mergeCell ref="F39:F40"/>
    <mergeCell ref="G39:G40"/>
    <mergeCell ref="H39:H40"/>
    <mergeCell ref="I39:I40"/>
    <mergeCell ref="J39:J40"/>
    <mergeCell ref="K39:K40"/>
    <mergeCell ref="L39:L40"/>
    <mergeCell ref="A48:A49"/>
    <mergeCell ref="A50:A51"/>
    <mergeCell ref="C50:C51"/>
    <mergeCell ref="A52:A53"/>
    <mergeCell ref="B48:B49"/>
    <mergeCell ref="M41:M42"/>
    <mergeCell ref="F41:F42"/>
    <mergeCell ref="G41:G42"/>
    <mergeCell ref="H41:H42"/>
    <mergeCell ref="I41:I42"/>
    <mergeCell ref="J45:M45"/>
    <mergeCell ref="A46:A47"/>
    <mergeCell ref="D46:D47"/>
    <mergeCell ref="E46:E47"/>
    <mergeCell ref="B46:B47"/>
    <mergeCell ref="C46:C47"/>
    <mergeCell ref="F46:F47"/>
    <mergeCell ref="G46:G47"/>
    <mergeCell ref="H46:H47"/>
    <mergeCell ref="I46:I47"/>
    <mergeCell ref="F50:F51"/>
    <mergeCell ref="K50:K51"/>
    <mergeCell ref="L50:L51"/>
    <mergeCell ref="M50:M51"/>
    <mergeCell ref="K54:K55"/>
    <mergeCell ref="L54:L55"/>
    <mergeCell ref="M54:M55"/>
    <mergeCell ref="L52:L53"/>
    <mergeCell ref="M52:M53"/>
    <mergeCell ref="K52:K53"/>
    <mergeCell ref="D52:D53"/>
    <mergeCell ref="E52:E53"/>
    <mergeCell ref="F52:F53"/>
    <mergeCell ref="G52:G53"/>
    <mergeCell ref="A54:A55"/>
    <mergeCell ref="D54:D55"/>
    <mergeCell ref="E54:E55"/>
    <mergeCell ref="F54:F55"/>
    <mergeCell ref="G54:G55"/>
    <mergeCell ref="H54:H55"/>
    <mergeCell ref="I54:I55"/>
    <mergeCell ref="J54:J55"/>
    <mergeCell ref="H52:H53"/>
    <mergeCell ref="I52:I53"/>
    <mergeCell ref="J52:J53"/>
    <mergeCell ref="O2:AA2"/>
    <mergeCell ref="X6:AA6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A9:AA10"/>
    <mergeCell ref="O11:O12"/>
    <mergeCell ref="Q11:Q12"/>
    <mergeCell ref="T11:T12"/>
    <mergeCell ref="U11:U12"/>
    <mergeCell ref="V11:V12"/>
    <mergeCell ref="W11:W12"/>
    <mergeCell ref="X11:X12"/>
    <mergeCell ref="Y11:Y12"/>
    <mergeCell ref="Z11:Z12"/>
    <mergeCell ref="AA11:AA12"/>
    <mergeCell ref="O9:O10"/>
    <mergeCell ref="P9:P10"/>
    <mergeCell ref="T9:T10"/>
    <mergeCell ref="U9:U10"/>
    <mergeCell ref="V9:V10"/>
    <mergeCell ref="W9:W10"/>
    <mergeCell ref="X9:X10"/>
    <mergeCell ref="Y9:Y10"/>
    <mergeCell ref="Z9:Z10"/>
    <mergeCell ref="Z13:Z14"/>
    <mergeCell ref="AA13:AA14"/>
    <mergeCell ref="O15:O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O13:O14"/>
    <mergeCell ref="R13:R14"/>
    <mergeCell ref="S13:S14"/>
    <mergeCell ref="T13:T14"/>
    <mergeCell ref="U13:U14"/>
    <mergeCell ref="V13:V14"/>
    <mergeCell ref="W13:W14"/>
    <mergeCell ref="X13:X14"/>
    <mergeCell ref="Y13:Y14"/>
    <mergeCell ref="X19:AA19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A22:AA23"/>
    <mergeCell ref="O24:O25"/>
    <mergeCell ref="Q24:Q25"/>
    <mergeCell ref="T24:T25"/>
    <mergeCell ref="U24:U25"/>
    <mergeCell ref="V24:V25"/>
    <mergeCell ref="W24:W25"/>
    <mergeCell ref="X24:X25"/>
    <mergeCell ref="Y24:Y25"/>
    <mergeCell ref="Z24:Z25"/>
    <mergeCell ref="AA24:AA25"/>
    <mergeCell ref="O22:O23"/>
    <mergeCell ref="P22:P23"/>
    <mergeCell ref="T22:T23"/>
    <mergeCell ref="U22:U23"/>
    <mergeCell ref="V22:V23"/>
    <mergeCell ref="W22:W23"/>
    <mergeCell ref="X22:X23"/>
    <mergeCell ref="Y22:Y23"/>
    <mergeCell ref="Z22:Z23"/>
    <mergeCell ref="Z26:Z27"/>
    <mergeCell ref="AA26:AA27"/>
    <mergeCell ref="O28:O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O26:O27"/>
    <mergeCell ref="R26:R27"/>
    <mergeCell ref="S26:S27"/>
    <mergeCell ref="T26:T27"/>
    <mergeCell ref="U26:U27"/>
    <mergeCell ref="V26:V27"/>
    <mergeCell ref="W26:W27"/>
    <mergeCell ref="X26:X27"/>
    <mergeCell ref="Y26:Y27"/>
    <mergeCell ref="X32:AA32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A35:AA36"/>
    <mergeCell ref="O37:O38"/>
    <mergeCell ref="Q37:Q38"/>
    <mergeCell ref="T37:T38"/>
    <mergeCell ref="U37:U38"/>
    <mergeCell ref="V37:V38"/>
    <mergeCell ref="W37:W38"/>
    <mergeCell ref="X37:X38"/>
    <mergeCell ref="Y37:Y38"/>
    <mergeCell ref="Z37:Z38"/>
    <mergeCell ref="AA37:AA38"/>
    <mergeCell ref="O35:O36"/>
    <mergeCell ref="P35:P36"/>
    <mergeCell ref="T35:T36"/>
    <mergeCell ref="U35:U36"/>
    <mergeCell ref="V35:V36"/>
    <mergeCell ref="W35:W36"/>
    <mergeCell ref="X35:X36"/>
    <mergeCell ref="Y35:Y36"/>
    <mergeCell ref="Z35:Z36"/>
    <mergeCell ref="Z39:Z40"/>
    <mergeCell ref="AA39:AA40"/>
    <mergeCell ref="O41:O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O39:O40"/>
    <mergeCell ref="R39:R40"/>
    <mergeCell ref="S39:S40"/>
    <mergeCell ref="T39:T40"/>
    <mergeCell ref="U39:U40"/>
    <mergeCell ref="V39:V40"/>
    <mergeCell ref="W39:W40"/>
    <mergeCell ref="X39:X40"/>
    <mergeCell ref="Y39:Y40"/>
    <mergeCell ref="X45:AA45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A48:AA49"/>
    <mergeCell ref="O50:O51"/>
    <mergeCell ref="Q50:Q51"/>
    <mergeCell ref="T50:T51"/>
    <mergeCell ref="U50:U51"/>
    <mergeCell ref="V50:V51"/>
    <mergeCell ref="W50:W51"/>
    <mergeCell ref="X50:X51"/>
    <mergeCell ref="Y50:Y51"/>
    <mergeCell ref="Z50:Z51"/>
    <mergeCell ref="AA50:AA51"/>
    <mergeCell ref="O48:O49"/>
    <mergeCell ref="P48:P49"/>
    <mergeCell ref="T48:T49"/>
    <mergeCell ref="U48:U49"/>
    <mergeCell ref="V48:V49"/>
    <mergeCell ref="W48:W49"/>
    <mergeCell ref="X48:X49"/>
    <mergeCell ref="Y48:Y49"/>
    <mergeCell ref="Z48:Z49"/>
    <mergeCell ref="Z52:Z53"/>
    <mergeCell ref="AA52:AA53"/>
    <mergeCell ref="O54:O55"/>
    <mergeCell ref="R54:R55"/>
    <mergeCell ref="S54:S55"/>
    <mergeCell ref="T54:T55"/>
    <mergeCell ref="U54:U55"/>
    <mergeCell ref="V54:V55"/>
    <mergeCell ref="W54:W55"/>
    <mergeCell ref="X54:X55"/>
    <mergeCell ref="Y54:Y55"/>
    <mergeCell ref="Z54:Z55"/>
    <mergeCell ref="AA54:AA55"/>
    <mergeCell ref="O52:O53"/>
    <mergeCell ref="R52:R53"/>
    <mergeCell ref="S52:S53"/>
    <mergeCell ref="T52:T53"/>
    <mergeCell ref="U52:U53"/>
    <mergeCell ref="V52:V53"/>
    <mergeCell ref="W52:W53"/>
    <mergeCell ref="X52:X53"/>
    <mergeCell ref="Y52:Y53"/>
  </mergeCells>
  <phoneticPr fontId="2"/>
  <pageMargins left="0.59055118110236227" right="0" top="0.59055118110236227" bottom="0.59055118110236227" header="0.51181102362204722" footer="0.51181102362204722"/>
  <pageSetup paperSize="9" scale="5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0"/>
  <sheetViews>
    <sheetView view="pageBreakPreview" zoomScale="60" zoomScaleNormal="75" workbookViewId="0">
      <selection activeCell="B4" sqref="B4"/>
    </sheetView>
  </sheetViews>
  <sheetFormatPr defaultRowHeight="13.5" x14ac:dyDescent="0.15"/>
  <cols>
    <col min="1" max="3" width="20.625" customWidth="1"/>
    <col min="4" max="4" width="5.625" customWidth="1"/>
    <col min="5" max="6" width="20.625" customWidth="1"/>
    <col min="7" max="7" width="20.5" style="13" customWidth="1"/>
    <col min="8" max="9" width="7.625" style="14" customWidth="1"/>
  </cols>
  <sheetData>
    <row r="2" spans="1:9" ht="28.5" x14ac:dyDescent="0.3">
      <c r="A2" s="222" t="s">
        <v>219</v>
      </c>
      <c r="B2" s="222"/>
      <c r="C2" s="222"/>
      <c r="D2" s="222"/>
      <c r="E2" s="222"/>
      <c r="F2" s="222"/>
      <c r="G2" s="222"/>
      <c r="H2" s="2"/>
      <c r="I2" s="2"/>
    </row>
    <row r="3" spans="1:9" ht="28.5" x14ac:dyDescent="0.3">
      <c r="A3" s="1"/>
      <c r="B3" s="1"/>
      <c r="C3" s="1"/>
      <c r="D3" s="1"/>
      <c r="E3" s="1"/>
      <c r="F3" s="1"/>
      <c r="G3" s="1"/>
      <c r="H3" s="2"/>
      <c r="I3" s="2"/>
    </row>
    <row r="4" spans="1:9" ht="28.5" x14ac:dyDescent="0.3">
      <c r="A4" s="3">
        <v>42931</v>
      </c>
      <c r="B4" s="1"/>
      <c r="C4" s="1"/>
      <c r="D4" s="1"/>
      <c r="E4" s="1"/>
      <c r="F4" s="1"/>
      <c r="G4" s="1"/>
      <c r="H4" s="2"/>
      <c r="I4" s="2"/>
    </row>
    <row r="5" spans="1:9" ht="13.5" customHeight="1" x14ac:dyDescent="0.25">
      <c r="A5" s="4"/>
      <c r="B5" s="4"/>
      <c r="C5" s="4"/>
      <c r="D5" s="4"/>
      <c r="E5" s="4"/>
      <c r="F5" s="4"/>
      <c r="G5" s="4"/>
      <c r="H5" s="5"/>
      <c r="I5" s="5"/>
    </row>
    <row r="6" spans="1:9" ht="24.95" customHeight="1" x14ac:dyDescent="0.15">
      <c r="A6" s="223" t="s">
        <v>225</v>
      </c>
      <c r="B6" s="223"/>
      <c r="C6" s="223" t="s">
        <v>2</v>
      </c>
      <c r="D6" s="223"/>
      <c r="E6" s="223"/>
      <c r="F6" s="224" t="s">
        <v>3</v>
      </c>
      <c r="G6" s="225"/>
      <c r="H6" s="6"/>
      <c r="I6" s="7"/>
    </row>
    <row r="7" spans="1:9" s="12" customFormat="1" ht="24.95" customHeight="1" x14ac:dyDescent="0.15">
      <c r="A7" s="8" t="s">
        <v>4</v>
      </c>
      <c r="B7" s="9">
        <v>0.375</v>
      </c>
      <c r="C7" s="137" t="str">
        <f>'Ａ～Ｄ'!B7:B8</f>
        <v>FC波崎　B</v>
      </c>
      <c r="D7" s="138" t="s">
        <v>87</v>
      </c>
      <c r="E7" s="139" t="str">
        <f>'Ａ～Ｄ'!C7:C8</f>
        <v>鹿島アントラーズジュニア</v>
      </c>
      <c r="F7" s="140" t="str">
        <f>C17</f>
        <v>軽野東SSS</v>
      </c>
      <c r="G7" s="140" t="str">
        <f>E17</f>
        <v>FC麻生</v>
      </c>
      <c r="H7" s="10"/>
      <c r="I7" s="11"/>
    </row>
    <row r="8" spans="1:9" s="12" customFormat="1" ht="24.95" customHeight="1" x14ac:dyDescent="0.15">
      <c r="A8" s="8" t="s">
        <v>5</v>
      </c>
      <c r="B8" s="9">
        <v>0.39583333333333331</v>
      </c>
      <c r="C8" s="137" t="str">
        <f>'Ａ～Ｄ'!B20</f>
        <v>フォルサ若松ＦＣ　A</v>
      </c>
      <c r="D8" s="138" t="s">
        <v>87</v>
      </c>
      <c r="E8" s="139" t="str">
        <f>'Ａ～Ｄ'!C20</f>
        <v>三笠小SSS B</v>
      </c>
      <c r="F8" s="140" t="str">
        <f>C18</f>
        <v>FC波崎 A</v>
      </c>
      <c r="G8" s="140" t="str">
        <f>E18</f>
        <v>高松小SSS</v>
      </c>
      <c r="H8" s="10"/>
      <c r="I8" s="11"/>
    </row>
    <row r="9" spans="1:9" s="12" customFormat="1" ht="24.95" customHeight="1" x14ac:dyDescent="0.15">
      <c r="A9" s="8" t="s">
        <v>6</v>
      </c>
      <c r="B9" s="9">
        <v>0.41666666666666669</v>
      </c>
      <c r="C9" s="137" t="str">
        <f>'Ａ～Ｄ'!B33</f>
        <v>軽野東SSS</v>
      </c>
      <c r="D9" s="138" t="s">
        <v>87</v>
      </c>
      <c r="E9" s="139" t="str">
        <f>'Ａ～Ｄ'!C33</f>
        <v>平井SSS</v>
      </c>
      <c r="F9" s="140" t="str">
        <f t="shared" ref="F9:F18" si="0">C7</f>
        <v>FC波崎　B</v>
      </c>
      <c r="G9" s="140" t="str">
        <f t="shared" ref="G9:G18" si="1">E7</f>
        <v>鹿島アントラーズジュニア</v>
      </c>
      <c r="H9" s="10"/>
      <c r="I9" s="11"/>
    </row>
    <row r="10" spans="1:9" s="12" customFormat="1" ht="24.95" customHeight="1" x14ac:dyDescent="0.15">
      <c r="A10" s="8" t="s">
        <v>7</v>
      </c>
      <c r="B10" s="9">
        <v>0.4375</v>
      </c>
      <c r="C10" s="141" t="str">
        <f>'Ａ～Ｄ'!B46</f>
        <v>FC波崎 A</v>
      </c>
      <c r="D10" s="138" t="s">
        <v>87</v>
      </c>
      <c r="E10" s="141" t="str">
        <f>'Ａ～Ｄ'!C46</f>
        <v>鹿島SSS</v>
      </c>
      <c r="F10" s="140" t="str">
        <f t="shared" si="0"/>
        <v>フォルサ若松ＦＣ　A</v>
      </c>
      <c r="G10" s="140" t="str">
        <f t="shared" si="1"/>
        <v>三笠小SSS B</v>
      </c>
      <c r="H10" s="10"/>
      <c r="I10" s="11"/>
    </row>
    <row r="11" spans="1:9" s="12" customFormat="1" ht="24.95" customHeight="1" x14ac:dyDescent="0.15">
      <c r="A11" s="8" t="s">
        <v>8</v>
      </c>
      <c r="B11" s="9">
        <v>0.45833333333333331</v>
      </c>
      <c r="C11" s="137" t="str">
        <f>C7</f>
        <v>FC波崎　B</v>
      </c>
      <c r="D11" s="138" t="s">
        <v>87</v>
      </c>
      <c r="E11" s="139" t="str">
        <f>C21</f>
        <v>波崎太田ＦＣ</v>
      </c>
      <c r="F11" s="140" t="str">
        <f t="shared" si="0"/>
        <v>軽野東SSS</v>
      </c>
      <c r="G11" s="140" t="str">
        <f t="shared" si="1"/>
        <v>平井SSS</v>
      </c>
      <c r="H11" s="10"/>
      <c r="I11" s="11"/>
    </row>
    <row r="12" spans="1:9" s="12" customFormat="1" ht="24.95" customHeight="1" x14ac:dyDescent="0.15">
      <c r="A12" s="8" t="s">
        <v>9</v>
      </c>
      <c r="B12" s="9">
        <v>0.47916666666666669</v>
      </c>
      <c r="C12" s="137" t="str">
        <f>C8</f>
        <v>フォルサ若松ＦＣ　A</v>
      </c>
      <c r="D12" s="138" t="s">
        <v>87</v>
      </c>
      <c r="E12" s="139" t="str">
        <f>C22</f>
        <v>FCドルフィン大洋・北浦</v>
      </c>
      <c r="F12" s="140" t="str">
        <f t="shared" si="0"/>
        <v>FC波崎 A</v>
      </c>
      <c r="G12" s="140" t="str">
        <f t="shared" si="1"/>
        <v>鹿島SSS</v>
      </c>
      <c r="H12" s="10"/>
      <c r="I12" s="11"/>
    </row>
    <row r="13" spans="1:9" s="12" customFormat="1" ht="24.95" customHeight="1" x14ac:dyDescent="0.15">
      <c r="A13" s="8" t="s">
        <v>10</v>
      </c>
      <c r="B13" s="9">
        <v>0.5</v>
      </c>
      <c r="C13" s="137" t="str">
        <f>C9</f>
        <v>軽野東SSS</v>
      </c>
      <c r="D13" s="138" t="s">
        <v>87</v>
      </c>
      <c r="E13" s="139" t="str">
        <f>C23</f>
        <v>大野原SSS</v>
      </c>
      <c r="F13" s="140" t="str">
        <f t="shared" si="0"/>
        <v>FC波崎　B</v>
      </c>
      <c r="G13" s="140" t="str">
        <f t="shared" si="1"/>
        <v>波崎太田ＦＣ</v>
      </c>
      <c r="H13" s="10"/>
      <c r="I13" s="11"/>
    </row>
    <row r="14" spans="1:9" s="12" customFormat="1" ht="24.95" customHeight="1" x14ac:dyDescent="0.15">
      <c r="A14" s="8" t="s">
        <v>11</v>
      </c>
      <c r="B14" s="9">
        <v>0.52083333333333337</v>
      </c>
      <c r="C14" s="137" t="str">
        <f>C10</f>
        <v>FC波崎 A</v>
      </c>
      <c r="D14" s="138" t="s">
        <v>87</v>
      </c>
      <c r="E14" s="139" t="str">
        <f>C24</f>
        <v>青柳EFC SS</v>
      </c>
      <c r="F14" s="140" t="str">
        <f t="shared" si="0"/>
        <v>フォルサ若松ＦＣ　A</v>
      </c>
      <c r="G14" s="140" t="str">
        <f t="shared" si="1"/>
        <v>FCドルフィン大洋・北浦</v>
      </c>
      <c r="H14" s="10"/>
      <c r="I14" s="11"/>
    </row>
    <row r="15" spans="1:9" s="12" customFormat="1" ht="24.95" customHeight="1" x14ac:dyDescent="0.15">
      <c r="A15" s="8" t="s">
        <v>12</v>
      </c>
      <c r="B15" s="9">
        <v>0.54166666666666663</v>
      </c>
      <c r="C15" s="137" t="str">
        <f>C7</f>
        <v>FC波崎　B</v>
      </c>
      <c r="D15" s="138" t="s">
        <v>87</v>
      </c>
      <c r="E15" s="139" t="str">
        <f>E21</f>
        <v>玉造FC</v>
      </c>
      <c r="F15" s="140" t="str">
        <f t="shared" si="0"/>
        <v>軽野東SSS</v>
      </c>
      <c r="G15" s="140" t="str">
        <f t="shared" si="1"/>
        <v>大野原SSS</v>
      </c>
      <c r="H15" s="10"/>
      <c r="I15" s="11"/>
    </row>
    <row r="16" spans="1:9" s="12" customFormat="1" ht="24.95" customHeight="1" x14ac:dyDescent="0.15">
      <c r="A16" s="8" t="s">
        <v>13</v>
      </c>
      <c r="B16" s="9">
        <v>0.5625</v>
      </c>
      <c r="C16" s="137" t="str">
        <f>C8</f>
        <v>フォルサ若松ＦＣ　A</v>
      </c>
      <c r="D16" s="138" t="s">
        <v>87</v>
      </c>
      <c r="E16" s="139" t="str">
        <f>E22</f>
        <v>FCｸﾚｾｰﾙ</v>
      </c>
      <c r="F16" s="140" t="str">
        <f t="shared" si="0"/>
        <v>FC波崎 A</v>
      </c>
      <c r="G16" s="140" t="str">
        <f t="shared" si="1"/>
        <v>青柳EFC SS</v>
      </c>
      <c r="H16" s="10"/>
      <c r="I16" s="11"/>
    </row>
    <row r="17" spans="1:9" s="12" customFormat="1" ht="24.95" customHeight="1" x14ac:dyDescent="0.15">
      <c r="A17" s="8" t="s">
        <v>14</v>
      </c>
      <c r="B17" s="9">
        <v>0.58333333333333337</v>
      </c>
      <c r="C17" s="137" t="str">
        <f>C9</f>
        <v>軽野東SSS</v>
      </c>
      <c r="D17" s="138" t="s">
        <v>87</v>
      </c>
      <c r="E17" s="139" t="str">
        <f>E23</f>
        <v>FC麻生</v>
      </c>
      <c r="F17" s="140" t="str">
        <f t="shared" si="0"/>
        <v>FC波崎　B</v>
      </c>
      <c r="G17" s="140" t="str">
        <f t="shared" si="1"/>
        <v>玉造FC</v>
      </c>
      <c r="H17" s="10"/>
      <c r="I17" s="11"/>
    </row>
    <row r="18" spans="1:9" s="12" customFormat="1" ht="24.95" customHeight="1" x14ac:dyDescent="0.15">
      <c r="A18" s="8" t="s">
        <v>15</v>
      </c>
      <c r="B18" s="9">
        <v>0.60416666666666663</v>
      </c>
      <c r="C18" s="137" t="str">
        <f>C10</f>
        <v>FC波崎 A</v>
      </c>
      <c r="D18" s="138" t="s">
        <v>87</v>
      </c>
      <c r="E18" s="139" t="str">
        <f>E24</f>
        <v>高松小SSS</v>
      </c>
      <c r="F18" s="140" t="str">
        <f t="shared" si="0"/>
        <v>フォルサ若松ＦＣ　A</v>
      </c>
      <c r="G18" s="140" t="str">
        <f t="shared" si="1"/>
        <v>FCｸﾚｾｰﾙ</v>
      </c>
      <c r="H18" s="10"/>
      <c r="I18" s="11"/>
    </row>
    <row r="19" spans="1:9" ht="24.95" customHeight="1" x14ac:dyDescent="0.15"/>
    <row r="20" spans="1:9" ht="24.95" customHeight="1" x14ac:dyDescent="0.15">
      <c r="A20" s="223" t="s">
        <v>226</v>
      </c>
      <c r="B20" s="223"/>
      <c r="C20" s="223" t="s">
        <v>2</v>
      </c>
      <c r="D20" s="223"/>
      <c r="E20" s="223"/>
      <c r="F20" s="224" t="s">
        <v>3</v>
      </c>
      <c r="G20" s="225"/>
      <c r="H20" s="6"/>
      <c r="I20" s="7"/>
    </row>
    <row r="21" spans="1:9" s="12" customFormat="1" ht="24.95" customHeight="1" x14ac:dyDescent="0.15">
      <c r="A21" s="8" t="s">
        <v>4</v>
      </c>
      <c r="B21" s="9">
        <v>0.375</v>
      </c>
      <c r="C21" s="137" t="str">
        <f>'Ａ～Ｄ'!D7</f>
        <v>波崎太田ＦＣ</v>
      </c>
      <c r="D21" s="138" t="s">
        <v>87</v>
      </c>
      <c r="E21" s="139" t="str">
        <f>'Ａ～Ｄ'!E7</f>
        <v>玉造FC</v>
      </c>
      <c r="F21" s="140" t="str">
        <f>C31</f>
        <v>平井SSS</v>
      </c>
      <c r="G21" s="140" t="str">
        <f>E31</f>
        <v>大野原SSS</v>
      </c>
      <c r="H21" s="10"/>
      <c r="I21" s="11"/>
    </row>
    <row r="22" spans="1:9" s="12" customFormat="1" ht="24.95" customHeight="1" x14ac:dyDescent="0.15">
      <c r="A22" s="8" t="s">
        <v>5</v>
      </c>
      <c r="B22" s="9">
        <v>0.39583333333333331</v>
      </c>
      <c r="C22" s="137" t="str">
        <f>'Ａ～Ｄ'!D20</f>
        <v>FCドルフィン大洋・北浦</v>
      </c>
      <c r="D22" s="138" t="s">
        <v>87</v>
      </c>
      <c r="E22" s="139" t="str">
        <f>'Ａ～Ｄ'!E20</f>
        <v>FCｸﾚｾｰﾙ</v>
      </c>
      <c r="F22" s="140" t="str">
        <f>C32</f>
        <v>鹿島SSS</v>
      </c>
      <c r="G22" s="140" t="str">
        <f>E32</f>
        <v>青柳EFC SS</v>
      </c>
      <c r="H22" s="10"/>
      <c r="I22" s="11"/>
    </row>
    <row r="23" spans="1:9" s="12" customFormat="1" ht="24.95" customHeight="1" x14ac:dyDescent="0.15">
      <c r="A23" s="8" t="s">
        <v>6</v>
      </c>
      <c r="B23" s="9">
        <v>0.41666666666666669</v>
      </c>
      <c r="C23" s="137" t="str">
        <f>'Ａ～Ｄ'!D33</f>
        <v>大野原SSS</v>
      </c>
      <c r="D23" s="138" t="s">
        <v>87</v>
      </c>
      <c r="E23" s="139" t="str">
        <f>'Ａ～Ｄ'!E33</f>
        <v>FC麻生</v>
      </c>
      <c r="F23" s="140" t="str">
        <f t="shared" ref="F23:F32" si="2">C21</f>
        <v>波崎太田ＦＣ</v>
      </c>
      <c r="G23" s="140" t="str">
        <f t="shared" ref="G23:G32" si="3">E21</f>
        <v>玉造FC</v>
      </c>
      <c r="H23" s="10"/>
      <c r="I23" s="11"/>
    </row>
    <row r="24" spans="1:9" s="12" customFormat="1" ht="24.95" customHeight="1" x14ac:dyDescent="0.15">
      <c r="A24" s="8" t="s">
        <v>7</v>
      </c>
      <c r="B24" s="9">
        <v>0.4375</v>
      </c>
      <c r="C24" s="141" t="str">
        <f>'Ａ～Ｄ'!D46</f>
        <v>青柳EFC SS</v>
      </c>
      <c r="D24" s="138" t="s">
        <v>87</v>
      </c>
      <c r="E24" s="141" t="str">
        <f>'Ａ～Ｄ'!E46</f>
        <v>高松小SSS</v>
      </c>
      <c r="F24" s="140" t="str">
        <f t="shared" si="2"/>
        <v>FCドルフィン大洋・北浦</v>
      </c>
      <c r="G24" s="140" t="str">
        <f t="shared" si="3"/>
        <v>FCｸﾚｾｰﾙ</v>
      </c>
      <c r="H24" s="10"/>
      <c r="I24" s="11"/>
    </row>
    <row r="25" spans="1:9" s="12" customFormat="1" ht="24.95" customHeight="1" x14ac:dyDescent="0.15">
      <c r="A25" s="8" t="s">
        <v>8</v>
      </c>
      <c r="B25" s="9">
        <v>0.45833333333333331</v>
      </c>
      <c r="C25" s="137" t="str">
        <f>E7</f>
        <v>鹿島アントラーズジュニア</v>
      </c>
      <c r="D25" s="138" t="s">
        <v>87</v>
      </c>
      <c r="E25" s="139" t="str">
        <f>E21</f>
        <v>玉造FC</v>
      </c>
      <c r="F25" s="140" t="str">
        <f t="shared" si="2"/>
        <v>大野原SSS</v>
      </c>
      <c r="G25" s="140" t="str">
        <f t="shared" si="3"/>
        <v>FC麻生</v>
      </c>
      <c r="H25" s="10"/>
      <c r="I25" s="11"/>
    </row>
    <row r="26" spans="1:9" s="12" customFormat="1" ht="24.95" customHeight="1" x14ac:dyDescent="0.15">
      <c r="A26" s="8" t="s">
        <v>9</v>
      </c>
      <c r="B26" s="9">
        <v>0.47916666666666669</v>
      </c>
      <c r="C26" s="137" t="str">
        <f>E8</f>
        <v>三笠小SSS B</v>
      </c>
      <c r="D26" s="138" t="s">
        <v>87</v>
      </c>
      <c r="E26" s="139" t="str">
        <f>E22</f>
        <v>FCｸﾚｾｰﾙ</v>
      </c>
      <c r="F26" s="140" t="str">
        <f t="shared" si="2"/>
        <v>青柳EFC SS</v>
      </c>
      <c r="G26" s="140" t="str">
        <f t="shared" si="3"/>
        <v>高松小SSS</v>
      </c>
      <c r="H26" s="10"/>
      <c r="I26" s="11"/>
    </row>
    <row r="27" spans="1:9" s="12" customFormat="1" ht="24.95" customHeight="1" x14ac:dyDescent="0.15">
      <c r="A27" s="8" t="s">
        <v>10</v>
      </c>
      <c r="B27" s="9">
        <v>0.5</v>
      </c>
      <c r="C27" s="137" t="str">
        <f>E9</f>
        <v>平井SSS</v>
      </c>
      <c r="D27" s="138" t="s">
        <v>87</v>
      </c>
      <c r="E27" s="139" t="str">
        <f>E23</f>
        <v>FC麻生</v>
      </c>
      <c r="F27" s="140" t="str">
        <f t="shared" si="2"/>
        <v>鹿島アントラーズジュニア</v>
      </c>
      <c r="G27" s="140" t="str">
        <f t="shared" si="3"/>
        <v>玉造FC</v>
      </c>
      <c r="H27" s="10"/>
      <c r="I27" s="11"/>
    </row>
    <row r="28" spans="1:9" s="12" customFormat="1" ht="24.95" customHeight="1" x14ac:dyDescent="0.15">
      <c r="A28" s="8" t="s">
        <v>11</v>
      </c>
      <c r="B28" s="9">
        <v>0.52083333333333337</v>
      </c>
      <c r="C28" s="137" t="str">
        <f>E10</f>
        <v>鹿島SSS</v>
      </c>
      <c r="D28" s="138" t="s">
        <v>87</v>
      </c>
      <c r="E28" s="139" t="str">
        <f>E24</f>
        <v>高松小SSS</v>
      </c>
      <c r="F28" s="140" t="str">
        <f t="shared" si="2"/>
        <v>三笠小SSS B</v>
      </c>
      <c r="G28" s="140" t="str">
        <f t="shared" si="3"/>
        <v>FCｸﾚｾｰﾙ</v>
      </c>
      <c r="H28" s="10"/>
      <c r="I28" s="11"/>
    </row>
    <row r="29" spans="1:9" s="12" customFormat="1" ht="24.95" customHeight="1" x14ac:dyDescent="0.15">
      <c r="A29" s="8" t="s">
        <v>12</v>
      </c>
      <c r="B29" s="9">
        <v>0.54166666666666663</v>
      </c>
      <c r="C29" s="137" t="str">
        <f>E7</f>
        <v>鹿島アントラーズジュニア</v>
      </c>
      <c r="D29" s="138" t="s">
        <v>87</v>
      </c>
      <c r="E29" s="139" t="str">
        <f>C21</f>
        <v>波崎太田ＦＣ</v>
      </c>
      <c r="F29" s="140" t="str">
        <f t="shared" si="2"/>
        <v>平井SSS</v>
      </c>
      <c r="G29" s="140" t="str">
        <f t="shared" si="3"/>
        <v>FC麻生</v>
      </c>
      <c r="H29" s="10"/>
      <c r="I29" s="11"/>
    </row>
    <row r="30" spans="1:9" s="12" customFormat="1" ht="24.95" customHeight="1" x14ac:dyDescent="0.15">
      <c r="A30" s="8" t="s">
        <v>13</v>
      </c>
      <c r="B30" s="9">
        <v>0.5625</v>
      </c>
      <c r="C30" s="137" t="str">
        <f>E8</f>
        <v>三笠小SSS B</v>
      </c>
      <c r="D30" s="138" t="s">
        <v>87</v>
      </c>
      <c r="E30" s="139" t="str">
        <f>C22</f>
        <v>FCドルフィン大洋・北浦</v>
      </c>
      <c r="F30" s="140" t="str">
        <f t="shared" si="2"/>
        <v>鹿島SSS</v>
      </c>
      <c r="G30" s="140" t="str">
        <f t="shared" si="3"/>
        <v>高松小SSS</v>
      </c>
      <c r="H30" s="10"/>
      <c r="I30" s="11"/>
    </row>
    <row r="31" spans="1:9" s="12" customFormat="1" ht="24.95" customHeight="1" x14ac:dyDescent="0.15">
      <c r="A31" s="8" t="s">
        <v>14</v>
      </c>
      <c r="B31" s="9">
        <v>0.58333333333333337</v>
      </c>
      <c r="C31" s="137" t="str">
        <f>E9</f>
        <v>平井SSS</v>
      </c>
      <c r="D31" s="138" t="s">
        <v>87</v>
      </c>
      <c r="E31" s="139" t="str">
        <f>C23</f>
        <v>大野原SSS</v>
      </c>
      <c r="F31" s="140" t="str">
        <f t="shared" si="2"/>
        <v>鹿島アントラーズジュニア</v>
      </c>
      <c r="G31" s="140" t="str">
        <f t="shared" si="3"/>
        <v>波崎太田ＦＣ</v>
      </c>
      <c r="H31" s="10"/>
      <c r="I31" s="11"/>
    </row>
    <row r="32" spans="1:9" s="12" customFormat="1" ht="24.95" customHeight="1" x14ac:dyDescent="0.15">
      <c r="A32" s="8" t="s">
        <v>15</v>
      </c>
      <c r="B32" s="9">
        <v>0.60416666666666663</v>
      </c>
      <c r="C32" s="137" t="str">
        <f>E10</f>
        <v>鹿島SSS</v>
      </c>
      <c r="D32" s="138" t="s">
        <v>87</v>
      </c>
      <c r="E32" s="139" t="str">
        <f>C24</f>
        <v>青柳EFC SS</v>
      </c>
      <c r="F32" s="140" t="str">
        <f t="shared" si="2"/>
        <v>三笠小SSS B</v>
      </c>
      <c r="G32" s="140" t="str">
        <f t="shared" si="3"/>
        <v>FCドルフィン大洋・北浦</v>
      </c>
      <c r="H32" s="10"/>
      <c r="I32" s="11"/>
    </row>
    <row r="34" spans="1:9" ht="24.95" customHeight="1" x14ac:dyDescent="0.15">
      <c r="A34" s="223" t="s">
        <v>227</v>
      </c>
      <c r="B34" s="223"/>
      <c r="C34" s="223" t="s">
        <v>2</v>
      </c>
      <c r="D34" s="223"/>
      <c r="E34" s="223"/>
      <c r="F34" s="224" t="s">
        <v>3</v>
      </c>
      <c r="G34" s="225"/>
      <c r="H34" s="6"/>
      <c r="I34" s="7"/>
    </row>
    <row r="35" spans="1:9" s="12" customFormat="1" ht="24.95" customHeight="1" x14ac:dyDescent="0.15">
      <c r="A35" s="8" t="s">
        <v>4</v>
      </c>
      <c r="B35" s="9">
        <v>0.375</v>
      </c>
      <c r="C35" s="137" t="str">
        <f>'Ｅ～Ｈ'!B7</f>
        <v>息栖SSS　A</v>
      </c>
      <c r="D35" s="138" t="s">
        <v>87</v>
      </c>
      <c r="E35" s="139" t="str">
        <f>'Ｅ～Ｈ'!C7</f>
        <v>大野SSS</v>
      </c>
      <c r="F35" s="140" t="str">
        <f>C45</f>
        <v>息栖SSS　B</v>
      </c>
      <c r="G35" s="140" t="str">
        <f>E45</f>
        <v>延方SS</v>
      </c>
      <c r="H35" s="10"/>
      <c r="I35" s="11"/>
    </row>
    <row r="36" spans="1:9" s="12" customFormat="1" ht="24.95" customHeight="1" x14ac:dyDescent="0.15">
      <c r="A36" s="8" t="s">
        <v>5</v>
      </c>
      <c r="B36" s="9">
        <v>0.39583333333333331</v>
      </c>
      <c r="C36" s="137" t="str">
        <f>'Ｅ～Ｈ'!B20</f>
        <v>軽野SSS</v>
      </c>
      <c r="D36" s="138" t="s">
        <v>87</v>
      </c>
      <c r="E36" s="139" t="str">
        <f>'Ｅ～Ｈ'!C20</f>
        <v>波野SSS</v>
      </c>
      <c r="F36" s="140" t="str">
        <f>C46</f>
        <v>フォルサ若松ＦＣ　B</v>
      </c>
      <c r="G36" s="140" t="str">
        <f>E46</f>
        <v>日の出SS</v>
      </c>
      <c r="H36" s="10"/>
      <c r="I36" s="11"/>
    </row>
    <row r="37" spans="1:9" s="12" customFormat="1" ht="24.95" customHeight="1" x14ac:dyDescent="0.15">
      <c r="A37" s="8" t="s">
        <v>6</v>
      </c>
      <c r="B37" s="9">
        <v>0.41666666666666669</v>
      </c>
      <c r="C37" s="137" t="str">
        <f>'Ｅ～Ｈ'!B33</f>
        <v>息栖SSS　B</v>
      </c>
      <c r="D37" s="138" t="s">
        <v>87</v>
      </c>
      <c r="E37" s="139" t="str">
        <f>'Ｅ～Ｈ'!C33</f>
        <v>鉢形SSS</v>
      </c>
      <c r="F37" s="140" t="str">
        <f t="shared" ref="F37:F46" si="4">C35</f>
        <v>息栖SSS　A</v>
      </c>
      <c r="G37" s="140" t="str">
        <f t="shared" ref="G37:G46" si="5">E35</f>
        <v>大野SSS</v>
      </c>
      <c r="H37" s="10"/>
      <c r="I37" s="11"/>
    </row>
    <row r="38" spans="1:9" s="12" customFormat="1" ht="24.95" customHeight="1" x14ac:dyDescent="0.15">
      <c r="A38" s="8" t="s">
        <v>7</v>
      </c>
      <c r="B38" s="9">
        <v>0.4375</v>
      </c>
      <c r="C38" s="141" t="str">
        <f>'Ｅ～Ｈ'!B46</f>
        <v>フォルサ若松ＦＣ　B</v>
      </c>
      <c r="D38" s="138" t="s">
        <v>87</v>
      </c>
      <c r="E38" s="141" t="str">
        <f>'Ｅ～Ｈ'!C46</f>
        <v>三笠小SSS A</v>
      </c>
      <c r="F38" s="140" t="str">
        <f t="shared" si="4"/>
        <v>軽野SSS</v>
      </c>
      <c r="G38" s="140" t="str">
        <f t="shared" si="5"/>
        <v>波野SSS</v>
      </c>
      <c r="H38" s="10"/>
      <c r="I38" s="11"/>
    </row>
    <row r="39" spans="1:9" s="12" customFormat="1" ht="24.95" customHeight="1" x14ac:dyDescent="0.15">
      <c r="A39" s="8" t="s">
        <v>8</v>
      </c>
      <c r="B39" s="9">
        <v>0.45833333333333331</v>
      </c>
      <c r="C39" s="137" t="str">
        <f>C35</f>
        <v>息栖SSS　A</v>
      </c>
      <c r="D39" s="138" t="s">
        <v>87</v>
      </c>
      <c r="E39" s="139" t="str">
        <f>C49</f>
        <v>横瀬SSS</v>
      </c>
      <c r="F39" s="140" t="str">
        <f t="shared" si="4"/>
        <v>息栖SSS　B</v>
      </c>
      <c r="G39" s="140" t="str">
        <f t="shared" si="5"/>
        <v>鉢形SSS</v>
      </c>
      <c r="H39" s="10"/>
      <c r="I39" s="11"/>
    </row>
    <row r="40" spans="1:9" s="12" customFormat="1" ht="24.95" customHeight="1" x14ac:dyDescent="0.15">
      <c r="A40" s="8" t="s">
        <v>9</v>
      </c>
      <c r="B40" s="9">
        <v>0.47916666666666669</v>
      </c>
      <c r="C40" s="137" t="str">
        <f>C36</f>
        <v>軽野SSS</v>
      </c>
      <c r="D40" s="138" t="s">
        <v>87</v>
      </c>
      <c r="E40" s="139" t="str">
        <f>C50</f>
        <v>鉾田SSS</v>
      </c>
      <c r="F40" s="140" t="str">
        <f t="shared" si="4"/>
        <v>フォルサ若松ＦＣ　B</v>
      </c>
      <c r="G40" s="140" t="str">
        <f t="shared" si="5"/>
        <v>三笠小SSS A</v>
      </c>
      <c r="H40" s="10"/>
      <c r="I40" s="11"/>
    </row>
    <row r="41" spans="1:9" s="12" customFormat="1" ht="24.95" customHeight="1" x14ac:dyDescent="0.15">
      <c r="A41" s="8" t="s">
        <v>10</v>
      </c>
      <c r="B41" s="9">
        <v>0.5</v>
      </c>
      <c r="C41" s="137" t="str">
        <f>C37</f>
        <v>息栖SSS　B</v>
      </c>
      <c r="D41" s="138" t="s">
        <v>87</v>
      </c>
      <c r="E41" s="139" t="str">
        <f>C51</f>
        <v>土合ＦＣ</v>
      </c>
      <c r="F41" s="140" t="str">
        <f t="shared" si="4"/>
        <v>息栖SSS　A</v>
      </c>
      <c r="G41" s="140" t="str">
        <f t="shared" si="5"/>
        <v>横瀬SSS</v>
      </c>
      <c r="H41" s="10"/>
      <c r="I41" s="11"/>
    </row>
    <row r="42" spans="1:9" s="12" customFormat="1" ht="24.95" customHeight="1" x14ac:dyDescent="0.15">
      <c r="A42" s="8" t="s">
        <v>11</v>
      </c>
      <c r="B42" s="9">
        <v>0.52083333333333337</v>
      </c>
      <c r="C42" s="137" t="str">
        <f>C38</f>
        <v>フォルサ若松ＦＣ　B</v>
      </c>
      <c r="D42" s="138" t="s">
        <v>87</v>
      </c>
      <c r="E42" s="139" t="str">
        <f>C52</f>
        <v>旭SSS</v>
      </c>
      <c r="F42" s="140" t="str">
        <f t="shared" si="4"/>
        <v>軽野SSS</v>
      </c>
      <c r="G42" s="140" t="str">
        <f t="shared" si="5"/>
        <v>鉾田SSS</v>
      </c>
      <c r="H42" s="10"/>
      <c r="I42" s="11"/>
    </row>
    <row r="43" spans="1:9" s="12" customFormat="1" ht="24.95" customHeight="1" x14ac:dyDescent="0.15">
      <c r="A43" s="8" t="s">
        <v>12</v>
      </c>
      <c r="B43" s="9">
        <v>0.54166666666666663</v>
      </c>
      <c r="C43" s="137" t="str">
        <f>C35</f>
        <v>息栖SSS　A</v>
      </c>
      <c r="D43" s="138" t="s">
        <v>87</v>
      </c>
      <c r="E43" s="139" t="str">
        <f>E49</f>
        <v>津知・潮来</v>
      </c>
      <c r="F43" s="140" t="str">
        <f t="shared" si="4"/>
        <v>息栖SSS　B</v>
      </c>
      <c r="G43" s="140" t="str">
        <f t="shared" si="5"/>
        <v>土合ＦＣ</v>
      </c>
      <c r="H43" s="10"/>
      <c r="I43" s="11"/>
    </row>
    <row r="44" spans="1:9" s="12" customFormat="1" ht="24.95" customHeight="1" x14ac:dyDescent="0.15">
      <c r="A44" s="8" t="s">
        <v>13</v>
      </c>
      <c r="B44" s="9">
        <v>0.5625</v>
      </c>
      <c r="C44" s="137" t="str">
        <f>C36</f>
        <v>軽野SSS</v>
      </c>
      <c r="D44" s="138" t="s">
        <v>87</v>
      </c>
      <c r="E44" s="139" t="str">
        <f>E50</f>
        <v>牛堀SSS</v>
      </c>
      <c r="F44" s="140" t="str">
        <f t="shared" si="4"/>
        <v>フォルサ若松ＦＣ　B</v>
      </c>
      <c r="G44" s="140" t="str">
        <f t="shared" si="5"/>
        <v>旭SSS</v>
      </c>
      <c r="H44" s="10"/>
      <c r="I44" s="11"/>
    </row>
    <row r="45" spans="1:9" s="12" customFormat="1" ht="24.95" customHeight="1" x14ac:dyDescent="0.15">
      <c r="A45" s="8" t="s">
        <v>14</v>
      </c>
      <c r="B45" s="9">
        <v>0.58333333333333337</v>
      </c>
      <c r="C45" s="137" t="str">
        <f>C37</f>
        <v>息栖SSS　B</v>
      </c>
      <c r="D45" s="138" t="s">
        <v>87</v>
      </c>
      <c r="E45" s="139" t="str">
        <f>E51</f>
        <v>延方SS</v>
      </c>
      <c r="F45" s="140" t="str">
        <f t="shared" si="4"/>
        <v>息栖SSS　A</v>
      </c>
      <c r="G45" s="140" t="str">
        <f t="shared" si="5"/>
        <v>津知・潮来</v>
      </c>
      <c r="H45" s="10"/>
      <c r="I45" s="11"/>
    </row>
    <row r="46" spans="1:9" s="12" customFormat="1" ht="24.95" customHeight="1" x14ac:dyDescent="0.15">
      <c r="A46" s="8" t="s">
        <v>15</v>
      </c>
      <c r="B46" s="9">
        <v>0.60416666666666663</v>
      </c>
      <c r="C46" s="137" t="str">
        <f>C38</f>
        <v>フォルサ若松ＦＣ　B</v>
      </c>
      <c r="D46" s="138" t="s">
        <v>87</v>
      </c>
      <c r="E46" s="139" t="str">
        <f>E52</f>
        <v>日の出SS</v>
      </c>
      <c r="F46" s="140" t="str">
        <f t="shared" si="4"/>
        <v>軽野SSS</v>
      </c>
      <c r="G46" s="140" t="str">
        <f t="shared" si="5"/>
        <v>牛堀SSS</v>
      </c>
      <c r="H46" s="10"/>
      <c r="I46" s="11"/>
    </row>
    <row r="48" spans="1:9" ht="24.95" customHeight="1" x14ac:dyDescent="0.15">
      <c r="A48" s="223" t="s">
        <v>228</v>
      </c>
      <c r="B48" s="223"/>
      <c r="C48" s="223" t="s">
        <v>2</v>
      </c>
      <c r="D48" s="223"/>
      <c r="E48" s="223"/>
      <c r="F48" s="224" t="s">
        <v>3</v>
      </c>
      <c r="G48" s="225"/>
      <c r="H48" s="6"/>
      <c r="I48" s="7"/>
    </row>
    <row r="49" spans="1:9" s="12" customFormat="1" ht="24.95" customHeight="1" x14ac:dyDescent="0.15">
      <c r="A49" s="8" t="s">
        <v>4</v>
      </c>
      <c r="B49" s="9">
        <v>0.375</v>
      </c>
      <c r="C49" s="137" t="str">
        <f>'Ｅ～Ｈ'!D7</f>
        <v>横瀬SSS</v>
      </c>
      <c r="D49" s="138" t="s">
        <v>87</v>
      </c>
      <c r="E49" s="139" t="str">
        <f>'Ｅ～Ｈ'!E7</f>
        <v>津知・潮来</v>
      </c>
      <c r="F49" s="140" t="str">
        <f>C59</f>
        <v>鉢形SSS</v>
      </c>
      <c r="G49" s="140" t="str">
        <f>E59</f>
        <v>土合ＦＣ</v>
      </c>
      <c r="H49" s="10"/>
      <c r="I49" s="11"/>
    </row>
    <row r="50" spans="1:9" s="12" customFormat="1" ht="24.95" customHeight="1" x14ac:dyDescent="0.15">
      <c r="A50" s="8" t="s">
        <v>5</v>
      </c>
      <c r="B50" s="9">
        <v>0.39583333333333331</v>
      </c>
      <c r="C50" s="137" t="str">
        <f>'Ｅ～Ｈ'!D20</f>
        <v>鉾田SSS</v>
      </c>
      <c r="D50" s="138" t="s">
        <v>87</v>
      </c>
      <c r="E50" s="139" t="str">
        <f>'Ｅ～Ｈ'!E20</f>
        <v>牛堀SSS</v>
      </c>
      <c r="F50" s="140" t="str">
        <f>C60</f>
        <v>三笠小SSS A</v>
      </c>
      <c r="G50" s="140" t="str">
        <f>E60</f>
        <v>旭SSS</v>
      </c>
      <c r="H50" s="10"/>
      <c r="I50" s="11"/>
    </row>
    <row r="51" spans="1:9" s="12" customFormat="1" ht="24.95" customHeight="1" x14ac:dyDescent="0.15">
      <c r="A51" s="8" t="s">
        <v>6</v>
      </c>
      <c r="B51" s="9">
        <v>0.41666666666666669</v>
      </c>
      <c r="C51" s="137" t="str">
        <f>'Ｅ～Ｈ'!D33</f>
        <v>土合ＦＣ</v>
      </c>
      <c r="D51" s="138" t="s">
        <v>87</v>
      </c>
      <c r="E51" s="139" t="str">
        <f>'Ｅ～Ｈ'!E33</f>
        <v>延方SS</v>
      </c>
      <c r="F51" s="140" t="str">
        <f t="shared" ref="F51:F60" si="6">C49</f>
        <v>横瀬SSS</v>
      </c>
      <c r="G51" s="140" t="str">
        <f t="shared" ref="G51:G60" si="7">E49</f>
        <v>津知・潮来</v>
      </c>
      <c r="H51" s="10"/>
      <c r="I51" s="11"/>
    </row>
    <row r="52" spans="1:9" s="12" customFormat="1" ht="24.95" customHeight="1" x14ac:dyDescent="0.15">
      <c r="A52" s="8" t="s">
        <v>7</v>
      </c>
      <c r="B52" s="9">
        <v>0.4375</v>
      </c>
      <c r="C52" s="141" t="str">
        <f>'Ｅ～Ｈ'!D46</f>
        <v>旭SSS</v>
      </c>
      <c r="D52" s="138" t="s">
        <v>87</v>
      </c>
      <c r="E52" s="141" t="str">
        <f>'Ｅ～Ｈ'!E46</f>
        <v>日の出SS</v>
      </c>
      <c r="F52" s="140" t="str">
        <f t="shared" si="6"/>
        <v>鉾田SSS</v>
      </c>
      <c r="G52" s="140" t="str">
        <f t="shared" si="7"/>
        <v>牛堀SSS</v>
      </c>
      <c r="H52" s="10"/>
      <c r="I52" s="11"/>
    </row>
    <row r="53" spans="1:9" s="12" customFormat="1" ht="24.95" customHeight="1" x14ac:dyDescent="0.15">
      <c r="A53" s="8" t="s">
        <v>8</v>
      </c>
      <c r="B53" s="9">
        <v>0.45833333333333331</v>
      </c>
      <c r="C53" s="137" t="str">
        <f>E35</f>
        <v>大野SSS</v>
      </c>
      <c r="D53" s="138" t="s">
        <v>87</v>
      </c>
      <c r="E53" s="139" t="str">
        <f>E49</f>
        <v>津知・潮来</v>
      </c>
      <c r="F53" s="140" t="str">
        <f t="shared" si="6"/>
        <v>土合ＦＣ</v>
      </c>
      <c r="G53" s="140" t="str">
        <f t="shared" si="7"/>
        <v>延方SS</v>
      </c>
      <c r="H53" s="10"/>
      <c r="I53" s="11"/>
    </row>
    <row r="54" spans="1:9" s="12" customFormat="1" ht="24.95" customHeight="1" x14ac:dyDescent="0.15">
      <c r="A54" s="8" t="s">
        <v>9</v>
      </c>
      <c r="B54" s="9">
        <v>0.47916666666666669</v>
      </c>
      <c r="C54" s="137" t="str">
        <f>E36</f>
        <v>波野SSS</v>
      </c>
      <c r="D54" s="138" t="s">
        <v>87</v>
      </c>
      <c r="E54" s="139" t="str">
        <f>E50</f>
        <v>牛堀SSS</v>
      </c>
      <c r="F54" s="140" t="str">
        <f t="shared" si="6"/>
        <v>旭SSS</v>
      </c>
      <c r="G54" s="140" t="str">
        <f t="shared" si="7"/>
        <v>日の出SS</v>
      </c>
      <c r="H54" s="10"/>
      <c r="I54" s="11"/>
    </row>
    <row r="55" spans="1:9" s="12" customFormat="1" ht="24.95" customHeight="1" x14ac:dyDescent="0.15">
      <c r="A55" s="8" t="s">
        <v>10</v>
      </c>
      <c r="B55" s="9">
        <v>0.5</v>
      </c>
      <c r="C55" s="137" t="str">
        <f>E37</f>
        <v>鉢形SSS</v>
      </c>
      <c r="D55" s="138" t="s">
        <v>87</v>
      </c>
      <c r="E55" s="139" t="str">
        <f>E51</f>
        <v>延方SS</v>
      </c>
      <c r="F55" s="140" t="str">
        <f t="shared" si="6"/>
        <v>大野SSS</v>
      </c>
      <c r="G55" s="140" t="str">
        <f t="shared" si="7"/>
        <v>津知・潮来</v>
      </c>
      <c r="H55" s="10"/>
      <c r="I55" s="11"/>
    </row>
    <row r="56" spans="1:9" s="12" customFormat="1" ht="24.95" customHeight="1" x14ac:dyDescent="0.15">
      <c r="A56" s="8" t="s">
        <v>11</v>
      </c>
      <c r="B56" s="9">
        <v>0.52083333333333337</v>
      </c>
      <c r="C56" s="137" t="str">
        <f>E38</f>
        <v>三笠小SSS A</v>
      </c>
      <c r="D56" s="138" t="s">
        <v>87</v>
      </c>
      <c r="E56" s="139" t="str">
        <f>E52</f>
        <v>日の出SS</v>
      </c>
      <c r="F56" s="140" t="str">
        <f t="shared" si="6"/>
        <v>波野SSS</v>
      </c>
      <c r="G56" s="140" t="str">
        <f t="shared" si="7"/>
        <v>牛堀SSS</v>
      </c>
      <c r="H56" s="10"/>
      <c r="I56" s="11"/>
    </row>
    <row r="57" spans="1:9" s="12" customFormat="1" ht="24.95" customHeight="1" x14ac:dyDescent="0.15">
      <c r="A57" s="8" t="s">
        <v>12</v>
      </c>
      <c r="B57" s="9">
        <v>0.54166666666666663</v>
      </c>
      <c r="C57" s="137" t="str">
        <f>E35</f>
        <v>大野SSS</v>
      </c>
      <c r="D57" s="138" t="s">
        <v>87</v>
      </c>
      <c r="E57" s="139" t="str">
        <f>C49</f>
        <v>横瀬SSS</v>
      </c>
      <c r="F57" s="140" t="str">
        <f t="shared" si="6"/>
        <v>鉢形SSS</v>
      </c>
      <c r="G57" s="140" t="str">
        <f t="shared" si="7"/>
        <v>延方SS</v>
      </c>
      <c r="H57" s="10"/>
      <c r="I57" s="11"/>
    </row>
    <row r="58" spans="1:9" s="12" customFormat="1" ht="24.95" customHeight="1" x14ac:dyDescent="0.15">
      <c r="A58" s="8" t="s">
        <v>13</v>
      </c>
      <c r="B58" s="9">
        <v>0.5625</v>
      </c>
      <c r="C58" s="137" t="str">
        <f>E36</f>
        <v>波野SSS</v>
      </c>
      <c r="D58" s="138" t="s">
        <v>87</v>
      </c>
      <c r="E58" s="139" t="str">
        <f>C50</f>
        <v>鉾田SSS</v>
      </c>
      <c r="F58" s="140" t="str">
        <f t="shared" si="6"/>
        <v>三笠小SSS A</v>
      </c>
      <c r="G58" s="140" t="str">
        <f t="shared" si="7"/>
        <v>日の出SS</v>
      </c>
      <c r="H58" s="10"/>
      <c r="I58" s="11"/>
    </row>
    <row r="59" spans="1:9" s="12" customFormat="1" ht="24.95" customHeight="1" x14ac:dyDescent="0.15">
      <c r="A59" s="8" t="s">
        <v>14</v>
      </c>
      <c r="B59" s="9">
        <v>0.58333333333333337</v>
      </c>
      <c r="C59" s="137" t="str">
        <f>E37</f>
        <v>鉢形SSS</v>
      </c>
      <c r="D59" s="138" t="s">
        <v>87</v>
      </c>
      <c r="E59" s="139" t="str">
        <f>C51</f>
        <v>土合ＦＣ</v>
      </c>
      <c r="F59" s="140" t="str">
        <f t="shared" si="6"/>
        <v>大野SSS</v>
      </c>
      <c r="G59" s="140" t="str">
        <f t="shared" si="7"/>
        <v>横瀬SSS</v>
      </c>
      <c r="H59" s="10"/>
      <c r="I59" s="11"/>
    </row>
    <row r="60" spans="1:9" s="12" customFormat="1" ht="24.95" customHeight="1" x14ac:dyDescent="0.15">
      <c r="A60" s="8" t="s">
        <v>15</v>
      </c>
      <c r="B60" s="9">
        <v>0.60416666666666663</v>
      </c>
      <c r="C60" s="137" t="str">
        <f>E38</f>
        <v>三笠小SSS A</v>
      </c>
      <c r="D60" s="138" t="s">
        <v>87</v>
      </c>
      <c r="E60" s="139" t="str">
        <f>C52</f>
        <v>旭SSS</v>
      </c>
      <c r="F60" s="140" t="str">
        <f t="shared" si="6"/>
        <v>波野SSS</v>
      </c>
      <c r="G60" s="140" t="str">
        <f t="shared" si="7"/>
        <v>鉾田SSS</v>
      </c>
      <c r="H60" s="10"/>
      <c r="I60" s="11"/>
    </row>
  </sheetData>
  <mergeCells count="13">
    <mergeCell ref="A2:G2"/>
    <mergeCell ref="C6:E6"/>
    <mergeCell ref="A20:B20"/>
    <mergeCell ref="C20:E20"/>
    <mergeCell ref="F6:G6"/>
    <mergeCell ref="F20:G20"/>
    <mergeCell ref="A6:B6"/>
    <mergeCell ref="A48:B48"/>
    <mergeCell ref="C48:E48"/>
    <mergeCell ref="F48:G48"/>
    <mergeCell ref="A34:B34"/>
    <mergeCell ref="C34:E34"/>
    <mergeCell ref="F34:G34"/>
  </mergeCells>
  <phoneticPr fontId="2"/>
  <pageMargins left="1.1811023622047245" right="0.19685039370078741" top="0.39370078740157483" bottom="0.39370078740157483" header="0.51181102362204722" footer="0.51181102362204722"/>
  <pageSetup paperSize="9" scale="5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zoomScale="88" workbookViewId="0">
      <selection activeCell="F42" sqref="F42:H44"/>
    </sheetView>
  </sheetViews>
  <sheetFormatPr defaultRowHeight="13.5" x14ac:dyDescent="0.15"/>
  <cols>
    <col min="1" max="1" width="9" customWidth="1"/>
  </cols>
  <sheetData>
    <row r="1" spans="1:28" ht="55.5" x14ac:dyDescent="0.5">
      <c r="A1" s="235" t="s">
        <v>217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</row>
    <row r="3" spans="1:28" ht="21" x14ac:dyDescent="0.2">
      <c r="D3" s="26" t="s">
        <v>34</v>
      </c>
      <c r="S3" s="26" t="s">
        <v>35</v>
      </c>
    </row>
    <row r="4" spans="1:28" ht="20.100000000000001" customHeight="1" x14ac:dyDescent="0.15"/>
    <row r="5" spans="1:28" ht="20.100000000000001" customHeight="1" x14ac:dyDescent="0.15"/>
    <row r="6" spans="1:28" ht="20.100000000000001" customHeight="1" x14ac:dyDescent="0.2">
      <c r="F6" s="226" t="str">
        <f>IF(結果①!K3="",結果①!J3,結果①!K3)</f>
        <v>①</v>
      </c>
      <c r="G6" s="227"/>
      <c r="H6" s="228"/>
      <c r="I6" s="27"/>
      <c r="U6" s="226" t="str">
        <f>IF(結果①!P3="",結果①!O3,結果①!P3)</f>
        <v>⑨</v>
      </c>
      <c r="V6" s="227"/>
      <c r="W6" s="228"/>
      <c r="X6" s="27"/>
    </row>
    <row r="7" spans="1:28" ht="20.100000000000001" customHeight="1" x14ac:dyDescent="0.15">
      <c r="F7" s="229"/>
      <c r="G7" s="230"/>
      <c r="H7" s="231"/>
      <c r="U7" s="229"/>
      <c r="V7" s="230"/>
      <c r="W7" s="231"/>
    </row>
    <row r="8" spans="1:28" ht="20.100000000000001" customHeight="1" x14ac:dyDescent="0.15">
      <c r="F8" s="232"/>
      <c r="G8" s="233"/>
      <c r="H8" s="234"/>
      <c r="U8" s="232"/>
      <c r="V8" s="233"/>
      <c r="W8" s="234"/>
    </row>
    <row r="9" spans="1:28" ht="20.100000000000001" customHeight="1" x14ac:dyDescent="0.15">
      <c r="F9" s="148"/>
      <c r="G9" s="148"/>
      <c r="H9" s="148"/>
      <c r="U9" s="148"/>
      <c r="V9" s="148"/>
      <c r="W9" s="148"/>
    </row>
    <row r="10" spans="1:28" ht="20.100000000000001" customHeight="1" x14ac:dyDescent="0.2">
      <c r="F10" s="148"/>
      <c r="G10" s="148"/>
      <c r="H10" s="148"/>
      <c r="I10" s="15" t="s">
        <v>230</v>
      </c>
      <c r="U10" s="148"/>
      <c r="V10" s="148"/>
      <c r="W10" s="148"/>
      <c r="X10" s="15" t="s">
        <v>229</v>
      </c>
    </row>
    <row r="11" spans="1:28" ht="20.100000000000001" customHeight="1" x14ac:dyDescent="0.15">
      <c r="F11" s="148"/>
      <c r="G11" s="148"/>
      <c r="H11" s="148"/>
      <c r="U11" s="148"/>
      <c r="V11" s="148"/>
      <c r="W11" s="148"/>
    </row>
    <row r="12" spans="1:28" ht="20.100000000000001" customHeight="1" x14ac:dyDescent="0.15">
      <c r="F12" s="226" t="str">
        <f>IF(結果①!K17="",結果①!J17,結果①!K17)</f>
        <v>②</v>
      </c>
      <c r="G12" s="227"/>
      <c r="H12" s="228"/>
      <c r="U12" s="226" t="str">
        <f>IF(結果①!P17="",結果①!O17,結果①!P17)</f>
        <v>⑩</v>
      </c>
      <c r="V12" s="227"/>
      <c r="W12" s="228"/>
    </row>
    <row r="13" spans="1:28" ht="20.100000000000001" customHeight="1" x14ac:dyDescent="0.15">
      <c r="F13" s="229"/>
      <c r="G13" s="230"/>
      <c r="H13" s="231"/>
      <c r="U13" s="229"/>
      <c r="V13" s="230"/>
      <c r="W13" s="231"/>
    </row>
    <row r="14" spans="1:28" ht="20.100000000000001" customHeight="1" x14ac:dyDescent="0.2">
      <c r="F14" s="232"/>
      <c r="G14" s="233"/>
      <c r="H14" s="234"/>
      <c r="I14" s="27"/>
      <c r="U14" s="232"/>
      <c r="V14" s="233"/>
      <c r="W14" s="234"/>
      <c r="X14" s="27"/>
    </row>
    <row r="15" spans="1:28" ht="20.100000000000001" customHeight="1" x14ac:dyDescent="0.2">
      <c r="D15" s="27"/>
      <c r="F15" s="148"/>
      <c r="G15" s="148"/>
      <c r="H15" s="148"/>
      <c r="K15" s="27"/>
      <c r="S15" s="27"/>
      <c r="U15" s="148"/>
      <c r="V15" s="148"/>
      <c r="W15" s="148"/>
      <c r="Z15" s="27"/>
    </row>
    <row r="16" spans="1:28" ht="20.100000000000001" customHeight="1" x14ac:dyDescent="0.2">
      <c r="E16" s="15" t="s">
        <v>240</v>
      </c>
      <c r="F16" s="148"/>
      <c r="G16" s="148"/>
      <c r="H16" s="148"/>
      <c r="J16" s="15" t="s">
        <v>238</v>
      </c>
      <c r="K16" s="27"/>
      <c r="T16" s="15" t="s">
        <v>236</v>
      </c>
      <c r="U16" s="148"/>
      <c r="V16" s="148"/>
      <c r="W16" s="148"/>
      <c r="Y16" s="15" t="s">
        <v>234</v>
      </c>
      <c r="Z16" s="27"/>
    </row>
    <row r="17" spans="3:27" ht="20.100000000000001" customHeight="1" x14ac:dyDescent="0.2">
      <c r="D17" s="27"/>
      <c r="F17" s="148"/>
      <c r="G17" s="148"/>
      <c r="H17" s="148"/>
      <c r="K17" s="27"/>
      <c r="S17" s="27"/>
      <c r="U17" s="148"/>
      <c r="V17" s="148"/>
      <c r="W17" s="148"/>
      <c r="Z17" s="27"/>
    </row>
    <row r="18" spans="3:27" ht="20.100000000000001" customHeight="1" x14ac:dyDescent="0.2">
      <c r="F18" s="226" t="str">
        <f>IF(結果①!K31="",結果①!J31,結果①!K31)</f>
        <v>③</v>
      </c>
      <c r="G18" s="227"/>
      <c r="H18" s="228"/>
      <c r="I18" s="27"/>
      <c r="U18" s="226" t="str">
        <f>IF(結果①!P31="",結果①!O31,結果①!P31)</f>
        <v>⑪</v>
      </c>
      <c r="V18" s="227"/>
      <c r="W18" s="228"/>
      <c r="X18" s="27"/>
    </row>
    <row r="19" spans="3:27" ht="20.100000000000001" customHeight="1" x14ac:dyDescent="0.15">
      <c r="F19" s="229"/>
      <c r="G19" s="230"/>
      <c r="H19" s="231"/>
      <c r="U19" s="229"/>
      <c r="V19" s="230"/>
      <c r="W19" s="231"/>
    </row>
    <row r="20" spans="3:27" ht="20.100000000000001" customHeight="1" x14ac:dyDescent="0.15">
      <c r="F20" s="232"/>
      <c r="G20" s="233"/>
      <c r="H20" s="234"/>
      <c r="U20" s="232"/>
      <c r="V20" s="233"/>
      <c r="W20" s="234"/>
    </row>
    <row r="21" spans="3:27" ht="20.100000000000001" customHeight="1" x14ac:dyDescent="0.15">
      <c r="F21" s="148"/>
      <c r="G21" s="148"/>
      <c r="H21" s="148"/>
      <c r="U21" s="148"/>
      <c r="V21" s="148"/>
      <c r="W21" s="148"/>
    </row>
    <row r="22" spans="3:27" ht="20.100000000000001" customHeight="1" x14ac:dyDescent="0.2">
      <c r="F22" s="148"/>
      <c r="G22" s="148"/>
      <c r="H22" s="148"/>
      <c r="I22" s="15" t="s">
        <v>38</v>
      </c>
      <c r="U22" s="148"/>
      <c r="V22" s="148"/>
      <c r="W22" s="148"/>
      <c r="X22" s="15" t="s">
        <v>231</v>
      </c>
    </row>
    <row r="23" spans="3:27" ht="20.100000000000001" customHeight="1" x14ac:dyDescent="0.15">
      <c r="F23" s="148"/>
      <c r="G23" s="148"/>
      <c r="H23" s="148"/>
      <c r="U23" s="148"/>
      <c r="V23" s="148"/>
      <c r="W23" s="148"/>
    </row>
    <row r="24" spans="3:27" ht="20.100000000000001" customHeight="1" x14ac:dyDescent="0.15">
      <c r="F24" s="226" t="str">
        <f>IF(結果①!K45="",結果①!J45,結果①!K45)</f>
        <v>④</v>
      </c>
      <c r="G24" s="227"/>
      <c r="H24" s="228"/>
      <c r="U24" s="226" t="str">
        <f>IF(結果①!P45="",結果①!O45,結果①!P45)</f>
        <v>⑫</v>
      </c>
      <c r="V24" s="227"/>
      <c r="W24" s="228"/>
    </row>
    <row r="25" spans="3:27" ht="20.100000000000001" customHeight="1" x14ac:dyDescent="0.15">
      <c r="F25" s="229"/>
      <c r="G25" s="230"/>
      <c r="H25" s="231"/>
      <c r="U25" s="229"/>
      <c r="V25" s="230"/>
      <c r="W25" s="231"/>
    </row>
    <row r="26" spans="3:27" ht="20.100000000000001" customHeight="1" x14ac:dyDescent="0.2">
      <c r="F26" s="232"/>
      <c r="G26" s="233"/>
      <c r="H26" s="234"/>
      <c r="I26" s="27"/>
      <c r="U26" s="232"/>
      <c r="V26" s="233"/>
      <c r="W26" s="234"/>
      <c r="X26" s="27"/>
    </row>
    <row r="27" spans="3:27" ht="20.100000000000001" customHeight="1" x14ac:dyDescent="0.15">
      <c r="F27" s="148"/>
      <c r="G27" s="148"/>
      <c r="H27" s="148"/>
      <c r="U27" s="148"/>
      <c r="V27" s="148"/>
      <c r="W27" s="148"/>
    </row>
    <row r="28" spans="3:27" ht="20.100000000000001" customHeight="1" x14ac:dyDescent="0.2">
      <c r="C28" s="15" t="s">
        <v>245</v>
      </c>
      <c r="E28" s="15" t="s">
        <v>244</v>
      </c>
      <c r="F28" s="148"/>
      <c r="G28" s="148"/>
      <c r="H28" s="148"/>
      <c r="J28" s="15" t="s">
        <v>39</v>
      </c>
      <c r="L28" s="15" t="s">
        <v>242</v>
      </c>
      <c r="R28" s="15" t="s">
        <v>247</v>
      </c>
      <c r="T28" s="15" t="s">
        <v>243</v>
      </c>
      <c r="U28" s="148"/>
      <c r="V28" s="148"/>
      <c r="W28" s="148"/>
      <c r="Y28" s="15" t="s">
        <v>37</v>
      </c>
      <c r="AA28" s="15" t="s">
        <v>246</v>
      </c>
    </row>
    <row r="29" spans="3:27" ht="20.100000000000001" customHeight="1" x14ac:dyDescent="0.15">
      <c r="F29" s="148"/>
      <c r="G29" s="148"/>
      <c r="H29" s="148"/>
      <c r="U29" s="148"/>
      <c r="V29" s="148"/>
      <c r="W29" s="148"/>
    </row>
    <row r="30" spans="3:27" ht="20.100000000000001" customHeight="1" x14ac:dyDescent="0.2">
      <c r="F30" s="226" t="str">
        <f>IF(結果②!K3="",結果②!J3,結果②!K3)</f>
        <v>⑤</v>
      </c>
      <c r="G30" s="227"/>
      <c r="H30" s="228"/>
      <c r="I30" s="27"/>
      <c r="U30" s="226" t="str">
        <f>IF(結果②!P3="",結果②!O3,結果②!P3)</f>
        <v>⑬</v>
      </c>
      <c r="V30" s="227"/>
      <c r="W30" s="228"/>
      <c r="X30" s="27"/>
    </row>
    <row r="31" spans="3:27" ht="20.100000000000001" customHeight="1" x14ac:dyDescent="0.15">
      <c r="F31" s="229"/>
      <c r="G31" s="230"/>
      <c r="H31" s="231"/>
      <c r="U31" s="229"/>
      <c r="V31" s="230"/>
      <c r="W31" s="231"/>
    </row>
    <row r="32" spans="3:27" ht="20.100000000000001" customHeight="1" x14ac:dyDescent="0.15">
      <c r="F32" s="232"/>
      <c r="G32" s="233"/>
      <c r="H32" s="234"/>
      <c r="U32" s="232"/>
      <c r="V32" s="233"/>
      <c r="W32" s="234"/>
    </row>
    <row r="33" spans="4:26" ht="20.100000000000001" customHeight="1" x14ac:dyDescent="0.15">
      <c r="F33" s="148"/>
      <c r="G33" s="148"/>
      <c r="H33" s="148"/>
      <c r="U33" s="148"/>
      <c r="V33" s="148"/>
      <c r="W33" s="148"/>
    </row>
    <row r="34" spans="4:26" ht="20.100000000000001" customHeight="1" x14ac:dyDescent="0.2">
      <c r="F34" s="148"/>
      <c r="G34" s="148"/>
      <c r="H34" s="148"/>
      <c r="I34" s="15" t="s">
        <v>75</v>
      </c>
      <c r="U34" s="148"/>
      <c r="V34" s="148"/>
      <c r="W34" s="148"/>
      <c r="X34" s="15" t="s">
        <v>36</v>
      </c>
    </row>
    <row r="35" spans="4:26" ht="20.100000000000001" customHeight="1" x14ac:dyDescent="0.15">
      <c r="F35" s="148"/>
      <c r="G35" s="148"/>
      <c r="H35" s="148"/>
      <c r="U35" s="148"/>
      <c r="V35" s="148"/>
      <c r="W35" s="148"/>
    </row>
    <row r="36" spans="4:26" ht="20.100000000000001" customHeight="1" x14ac:dyDescent="0.15">
      <c r="F36" s="226" t="str">
        <f>IF(結果②!K17="",結果②!J17,結果②!K17)</f>
        <v>⑥</v>
      </c>
      <c r="G36" s="227"/>
      <c r="H36" s="228"/>
      <c r="U36" s="226" t="str">
        <f>IF(結果②!P17="",結果②!O17,結果②!P17)</f>
        <v>⑭</v>
      </c>
      <c r="V36" s="227"/>
      <c r="W36" s="228"/>
    </row>
    <row r="37" spans="4:26" ht="20.100000000000001" customHeight="1" x14ac:dyDescent="0.15">
      <c r="F37" s="229"/>
      <c r="G37" s="230"/>
      <c r="H37" s="231"/>
      <c r="U37" s="229"/>
      <c r="V37" s="230"/>
      <c r="W37" s="231"/>
    </row>
    <row r="38" spans="4:26" ht="20.100000000000001" customHeight="1" x14ac:dyDescent="0.2">
      <c r="F38" s="232"/>
      <c r="G38" s="233"/>
      <c r="H38" s="234"/>
      <c r="I38" s="27"/>
      <c r="U38" s="232"/>
      <c r="V38" s="233"/>
      <c r="W38" s="234"/>
      <c r="X38" s="27"/>
    </row>
    <row r="39" spans="4:26" ht="20.100000000000001" customHeight="1" x14ac:dyDescent="0.2">
      <c r="D39" s="27"/>
      <c r="F39" s="148"/>
      <c r="G39" s="148"/>
      <c r="H39" s="148"/>
      <c r="K39" s="27"/>
      <c r="S39" s="27"/>
      <c r="U39" s="148"/>
      <c r="V39" s="148"/>
      <c r="W39" s="148"/>
      <c r="Z39" s="27"/>
    </row>
    <row r="40" spans="4:26" ht="20.100000000000001" customHeight="1" x14ac:dyDescent="0.2">
      <c r="E40" s="15" t="s">
        <v>241</v>
      </c>
      <c r="F40" s="148"/>
      <c r="G40" s="148"/>
      <c r="H40" s="148"/>
      <c r="J40" s="15" t="s">
        <v>239</v>
      </c>
      <c r="K40" s="27"/>
      <c r="T40" s="15" t="s">
        <v>237</v>
      </c>
      <c r="U40" s="148"/>
      <c r="V40" s="148"/>
      <c r="W40" s="148"/>
      <c r="Y40" s="15" t="s">
        <v>235</v>
      </c>
      <c r="Z40" s="27"/>
    </row>
    <row r="41" spans="4:26" ht="20.100000000000001" customHeight="1" x14ac:dyDescent="0.2">
      <c r="D41" s="27"/>
      <c r="F41" s="148"/>
      <c r="G41" s="148"/>
      <c r="H41" s="148"/>
      <c r="K41" s="27"/>
      <c r="S41" s="27"/>
      <c r="U41" s="148"/>
      <c r="V41" s="148"/>
      <c r="W41" s="148"/>
      <c r="Z41" s="27"/>
    </row>
    <row r="42" spans="4:26" ht="20.100000000000001" customHeight="1" x14ac:dyDescent="0.2">
      <c r="F42" s="226" t="str">
        <f>IF(結果②!K31="",結果②!J31,結果②!K31)</f>
        <v>⑦</v>
      </c>
      <c r="G42" s="227"/>
      <c r="H42" s="228"/>
      <c r="I42" s="27"/>
      <c r="U42" s="226" t="str">
        <f>IF(結果②!P31="",結果②!O31,結果②!P31)</f>
        <v>⑮</v>
      </c>
      <c r="V42" s="227"/>
      <c r="W42" s="228"/>
      <c r="X42" s="27"/>
    </row>
    <row r="43" spans="4:26" ht="20.100000000000001" customHeight="1" x14ac:dyDescent="0.15">
      <c r="F43" s="229"/>
      <c r="G43" s="230"/>
      <c r="H43" s="231"/>
      <c r="U43" s="229"/>
      <c r="V43" s="230"/>
      <c r="W43" s="231"/>
    </row>
    <row r="44" spans="4:26" ht="20.100000000000001" customHeight="1" x14ac:dyDescent="0.15">
      <c r="F44" s="232"/>
      <c r="G44" s="233"/>
      <c r="H44" s="234"/>
      <c r="U44" s="232"/>
      <c r="V44" s="233"/>
      <c r="W44" s="234"/>
    </row>
    <row r="45" spans="4:26" ht="20.100000000000001" customHeight="1" x14ac:dyDescent="0.15">
      <c r="F45" s="148"/>
      <c r="G45" s="148"/>
      <c r="H45" s="148"/>
      <c r="U45" s="148"/>
      <c r="V45" s="148"/>
      <c r="W45" s="148"/>
    </row>
    <row r="46" spans="4:26" ht="20.100000000000001" customHeight="1" x14ac:dyDescent="0.2">
      <c r="F46" s="148"/>
      <c r="G46" s="148"/>
      <c r="H46" s="148"/>
      <c r="I46" s="15" t="s">
        <v>233</v>
      </c>
      <c r="U46" s="148"/>
      <c r="V46" s="148"/>
      <c r="W46" s="148"/>
      <c r="X46" s="15" t="s">
        <v>232</v>
      </c>
    </row>
    <row r="47" spans="4:26" ht="20.100000000000001" customHeight="1" x14ac:dyDescent="0.15">
      <c r="F47" s="148"/>
      <c r="G47" s="148"/>
      <c r="H47" s="148"/>
      <c r="U47" s="148"/>
      <c r="V47" s="148"/>
      <c r="W47" s="148"/>
    </row>
    <row r="48" spans="4:26" ht="20.100000000000001" customHeight="1" x14ac:dyDescent="0.15">
      <c r="F48" s="226" t="str">
        <f>IF(結果②!K45="",結果②!J45,結果②!K45)</f>
        <v>⑧</v>
      </c>
      <c r="G48" s="227"/>
      <c r="H48" s="228"/>
      <c r="U48" s="226" t="str">
        <f>IF(結果②!P45="",結果②!O45,結果②!P45)</f>
        <v>⑯</v>
      </c>
      <c r="V48" s="227"/>
      <c r="W48" s="228"/>
    </row>
    <row r="49" spans="6:24" ht="20.100000000000001" customHeight="1" x14ac:dyDescent="0.15">
      <c r="F49" s="229"/>
      <c r="G49" s="230"/>
      <c r="H49" s="231"/>
      <c r="U49" s="229"/>
      <c r="V49" s="230"/>
      <c r="W49" s="231"/>
    </row>
    <row r="50" spans="6:24" ht="20.100000000000001" customHeight="1" x14ac:dyDescent="0.2">
      <c r="F50" s="232"/>
      <c r="G50" s="233"/>
      <c r="H50" s="234"/>
      <c r="I50" s="27"/>
      <c r="U50" s="232"/>
      <c r="V50" s="233"/>
      <c r="W50" s="234"/>
      <c r="X50" s="27"/>
    </row>
    <row r="51" spans="6:24" ht="20.100000000000001" customHeight="1" x14ac:dyDescent="0.15"/>
    <row r="52" spans="6:24" ht="20.100000000000001" customHeight="1" x14ac:dyDescent="0.15"/>
  </sheetData>
  <mergeCells count="17">
    <mergeCell ref="A1:AB1"/>
    <mergeCell ref="U30:W32"/>
    <mergeCell ref="U36:W38"/>
    <mergeCell ref="U42:W44"/>
    <mergeCell ref="F30:H32"/>
    <mergeCell ref="F36:H38"/>
    <mergeCell ref="F42:H44"/>
    <mergeCell ref="F48:H50"/>
    <mergeCell ref="F6:H8"/>
    <mergeCell ref="F12:H14"/>
    <mergeCell ref="F18:H20"/>
    <mergeCell ref="F24:H26"/>
    <mergeCell ref="U48:W50"/>
    <mergeCell ref="U6:W8"/>
    <mergeCell ref="U12:W14"/>
    <mergeCell ref="U18:W20"/>
    <mergeCell ref="U24:W26"/>
  </mergeCells>
  <phoneticPr fontId="2"/>
  <printOptions horizontalCentered="1" verticalCentered="1"/>
  <pageMargins left="0.59055118110236227" right="0.39370078740157483" top="0.59055118110236227" bottom="0.59055118110236227" header="0.51181102362204722" footer="0.51181102362204722"/>
  <pageSetup paperSize="9" scale="53" orientation="landscape" horizontalDpi="4294967293" copies="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view="pageBreakPreview" zoomScale="90" zoomScaleNormal="75" zoomScaleSheetLayoutView="90" workbookViewId="0">
      <selection activeCell="C36" sqref="C36"/>
    </sheetView>
  </sheetViews>
  <sheetFormatPr defaultRowHeight="13.5" x14ac:dyDescent="0.15"/>
  <cols>
    <col min="1" max="3" width="20.625" customWidth="1"/>
    <col min="4" max="4" width="5.625" customWidth="1"/>
    <col min="5" max="6" width="20.625" customWidth="1"/>
    <col min="7" max="7" width="20.5" style="13" customWidth="1"/>
    <col min="8" max="9" width="7.625" style="14" customWidth="1"/>
  </cols>
  <sheetData>
    <row r="2" spans="1:9" ht="28.5" x14ac:dyDescent="0.3">
      <c r="A2" s="222" t="s">
        <v>219</v>
      </c>
      <c r="B2" s="222"/>
      <c r="C2" s="222"/>
      <c r="D2" s="222"/>
      <c r="E2" s="222"/>
      <c r="F2" s="222"/>
      <c r="G2" s="222"/>
      <c r="H2" s="2"/>
      <c r="I2" s="2"/>
    </row>
    <row r="3" spans="1:9" ht="28.5" x14ac:dyDescent="0.3">
      <c r="A3" s="1"/>
      <c r="B3" s="1"/>
      <c r="C3" s="1"/>
      <c r="D3" s="1"/>
      <c r="E3" s="1"/>
      <c r="F3" s="1"/>
      <c r="G3" s="1"/>
      <c r="H3" s="2"/>
      <c r="I3" s="2"/>
    </row>
    <row r="4" spans="1:9" ht="28.5" x14ac:dyDescent="0.3">
      <c r="A4" s="3">
        <v>42933</v>
      </c>
      <c r="B4" s="1"/>
      <c r="C4" s="1"/>
      <c r="D4" s="1"/>
      <c r="E4" s="1"/>
      <c r="F4" s="1"/>
      <c r="G4" s="1"/>
      <c r="H4" s="2"/>
      <c r="I4" s="2"/>
    </row>
    <row r="5" spans="1:9" ht="13.5" customHeight="1" x14ac:dyDescent="0.25">
      <c r="A5" s="4"/>
      <c r="B5" s="4"/>
      <c r="C5" s="4"/>
      <c r="D5" s="4"/>
      <c r="E5" s="4"/>
      <c r="F5" s="4"/>
      <c r="G5" s="4"/>
      <c r="H5" s="5"/>
      <c r="I5" s="5"/>
    </row>
    <row r="6" spans="1:9" ht="24.95" customHeight="1" x14ac:dyDescent="0.15">
      <c r="A6" s="223" t="s">
        <v>258</v>
      </c>
      <c r="B6" s="223"/>
      <c r="C6" s="223" t="s">
        <v>2</v>
      </c>
      <c r="D6" s="223"/>
      <c r="E6" s="223"/>
      <c r="F6" s="224" t="s">
        <v>3</v>
      </c>
      <c r="G6" s="225"/>
      <c r="H6" s="6"/>
      <c r="I6" s="7"/>
    </row>
    <row r="7" spans="1:9" s="12" customFormat="1" ht="24.95" customHeight="1" x14ac:dyDescent="0.15">
      <c r="A7" s="8" t="s">
        <v>4</v>
      </c>
      <c r="B7" s="9">
        <v>0.39583333333333331</v>
      </c>
      <c r="C7" s="142" t="str">
        <f>決勝!U6</f>
        <v>⑨</v>
      </c>
      <c r="D7" s="62" t="s">
        <v>87</v>
      </c>
      <c r="E7" s="144" t="str">
        <f>決勝!U12</f>
        <v>⑩</v>
      </c>
      <c r="F7" s="146" t="str">
        <f>C8</f>
        <v>①</v>
      </c>
      <c r="G7" s="147" t="str">
        <f>E8</f>
        <v>②</v>
      </c>
      <c r="H7" s="10"/>
      <c r="I7" s="11"/>
    </row>
    <row r="8" spans="1:9" s="12" customFormat="1" ht="24.95" customHeight="1" x14ac:dyDescent="0.15">
      <c r="A8" s="8" t="s">
        <v>5</v>
      </c>
      <c r="B8" s="9">
        <v>0.42708333333333331</v>
      </c>
      <c r="C8" s="142" t="str">
        <f>決勝!F6</f>
        <v>①</v>
      </c>
      <c r="D8" s="62" t="s">
        <v>87</v>
      </c>
      <c r="E8" s="144" t="str">
        <f>決勝!F12</f>
        <v>②</v>
      </c>
      <c r="F8" s="146" t="str">
        <f>C7</f>
        <v>⑨</v>
      </c>
      <c r="G8" s="147" t="str">
        <f>E7</f>
        <v>⑩</v>
      </c>
      <c r="H8" s="10"/>
      <c r="I8" s="11"/>
    </row>
    <row r="9" spans="1:9" s="12" customFormat="1" ht="24.95" customHeight="1" x14ac:dyDescent="0.15">
      <c r="A9" s="8" t="s">
        <v>6</v>
      </c>
      <c r="B9" s="9">
        <v>0.45833333333333331</v>
      </c>
      <c r="C9" s="142" t="s">
        <v>54</v>
      </c>
      <c r="D9" s="62" t="s">
        <v>87</v>
      </c>
      <c r="E9" s="144" t="s">
        <v>55</v>
      </c>
      <c r="F9" s="146" t="str">
        <f>C10</f>
        <v>Ａ②負</v>
      </c>
      <c r="G9" s="147" t="str">
        <f>E10</f>
        <v>Ｂ②負</v>
      </c>
      <c r="H9" s="10"/>
      <c r="I9" s="11"/>
    </row>
    <row r="10" spans="1:9" s="12" customFormat="1" ht="24.95" customHeight="1" x14ac:dyDescent="0.15">
      <c r="A10" s="8" t="s">
        <v>7</v>
      </c>
      <c r="B10" s="9">
        <v>0.48958333333333331</v>
      </c>
      <c r="C10" s="143" t="s">
        <v>61</v>
      </c>
      <c r="D10" s="62" t="s">
        <v>87</v>
      </c>
      <c r="E10" s="145" t="s">
        <v>62</v>
      </c>
      <c r="F10" s="146" t="str">
        <f>C9</f>
        <v>Ａ①負</v>
      </c>
      <c r="G10" s="147" t="str">
        <f>E9</f>
        <v>Ｂ①負</v>
      </c>
      <c r="H10" s="10"/>
      <c r="I10" s="11"/>
    </row>
    <row r="11" spans="1:9" s="12" customFormat="1" ht="24.95" customHeight="1" x14ac:dyDescent="0.15">
      <c r="A11" s="8" t="s">
        <v>8</v>
      </c>
      <c r="B11" s="9">
        <v>0.54166666666666663</v>
      </c>
      <c r="C11" s="142" t="s">
        <v>68</v>
      </c>
      <c r="D11" s="62" t="s">
        <v>87</v>
      </c>
      <c r="E11" s="144" t="s">
        <v>268</v>
      </c>
      <c r="F11" s="146" t="str">
        <f>C12</f>
        <v>Ａ④勝</v>
      </c>
      <c r="G11" s="147" t="str">
        <f>E12</f>
        <v>C④勝</v>
      </c>
      <c r="H11" s="10"/>
      <c r="I11" s="11"/>
    </row>
    <row r="12" spans="1:9" s="12" customFormat="1" ht="24.95" customHeight="1" x14ac:dyDescent="0.15">
      <c r="A12" s="8" t="s">
        <v>9</v>
      </c>
      <c r="B12" s="9">
        <v>0.57291666666666663</v>
      </c>
      <c r="C12" s="142" t="s">
        <v>69</v>
      </c>
      <c r="D12" s="62" t="s">
        <v>87</v>
      </c>
      <c r="E12" s="144" t="s">
        <v>262</v>
      </c>
      <c r="F12" s="146" t="str">
        <f>C11</f>
        <v>Ａ③勝</v>
      </c>
      <c r="G12" s="147" t="str">
        <f>E11</f>
        <v>C③勝</v>
      </c>
      <c r="H12" s="10"/>
      <c r="I12" s="11"/>
    </row>
    <row r="13" spans="1:9" ht="24.95" customHeight="1" x14ac:dyDescent="0.15"/>
    <row r="14" spans="1:9" ht="24.95" customHeight="1" x14ac:dyDescent="0.15">
      <c r="A14" s="223" t="s">
        <v>259</v>
      </c>
      <c r="B14" s="223"/>
      <c r="C14" s="223" t="s">
        <v>2</v>
      </c>
      <c r="D14" s="223"/>
      <c r="E14" s="223"/>
      <c r="F14" s="224" t="s">
        <v>3</v>
      </c>
      <c r="G14" s="225"/>
      <c r="H14" s="6"/>
      <c r="I14" s="7"/>
    </row>
    <row r="15" spans="1:9" s="12" customFormat="1" ht="24.95" customHeight="1" x14ac:dyDescent="0.15">
      <c r="A15" s="8" t="s">
        <v>4</v>
      </c>
      <c r="B15" s="9">
        <v>0.39583333333333331</v>
      </c>
      <c r="C15" s="142" t="str">
        <f>決勝!U18</f>
        <v>⑪</v>
      </c>
      <c r="D15" s="62" t="s">
        <v>87</v>
      </c>
      <c r="E15" s="144" t="str">
        <f>決勝!U24</f>
        <v>⑫</v>
      </c>
      <c r="F15" s="146" t="str">
        <f>C16</f>
        <v>③</v>
      </c>
      <c r="G15" s="147" t="str">
        <f>E16</f>
        <v>④</v>
      </c>
      <c r="H15" s="10"/>
      <c r="I15" s="11"/>
    </row>
    <row r="16" spans="1:9" s="12" customFormat="1" ht="24.95" customHeight="1" x14ac:dyDescent="0.15">
      <c r="A16" s="8" t="s">
        <v>5</v>
      </c>
      <c r="B16" s="9">
        <v>0.42708333333333331</v>
      </c>
      <c r="C16" s="142" t="str">
        <f>決勝!F18</f>
        <v>③</v>
      </c>
      <c r="D16" s="62" t="s">
        <v>87</v>
      </c>
      <c r="E16" s="144" t="str">
        <f>決勝!F24</f>
        <v>④</v>
      </c>
      <c r="F16" s="146" t="str">
        <f>C15</f>
        <v>⑪</v>
      </c>
      <c r="G16" s="147" t="str">
        <f>E15</f>
        <v>⑫</v>
      </c>
      <c r="H16" s="10"/>
      <c r="I16" s="11"/>
    </row>
    <row r="17" spans="1:9" s="12" customFormat="1" ht="24.95" customHeight="1" x14ac:dyDescent="0.15">
      <c r="A17" s="8" t="s">
        <v>6</v>
      </c>
      <c r="B17" s="9">
        <v>0.45833333333333331</v>
      </c>
      <c r="C17" s="142" t="s">
        <v>52</v>
      </c>
      <c r="D17" s="62" t="s">
        <v>87</v>
      </c>
      <c r="E17" s="144" t="s">
        <v>53</v>
      </c>
      <c r="F17" s="146" t="str">
        <f>C18</f>
        <v>Ａ②勝</v>
      </c>
      <c r="G17" s="147" t="str">
        <f>E18</f>
        <v>Ｂ②勝</v>
      </c>
      <c r="H17" s="10"/>
      <c r="I17" s="11"/>
    </row>
    <row r="18" spans="1:9" s="12" customFormat="1" ht="24.95" customHeight="1" x14ac:dyDescent="0.15">
      <c r="A18" s="8" t="s">
        <v>7</v>
      </c>
      <c r="B18" s="9">
        <v>0.48958333333333331</v>
      </c>
      <c r="C18" s="143" t="s">
        <v>59</v>
      </c>
      <c r="D18" s="62" t="s">
        <v>87</v>
      </c>
      <c r="E18" s="145" t="s">
        <v>60</v>
      </c>
      <c r="F18" s="146" t="str">
        <f>C17</f>
        <v>Ａ①勝</v>
      </c>
      <c r="G18" s="147" t="str">
        <f>E17</f>
        <v>Ｂ①勝</v>
      </c>
      <c r="H18" s="10"/>
      <c r="I18" s="11"/>
    </row>
    <row r="19" spans="1:9" s="12" customFormat="1" ht="24.95" customHeight="1" x14ac:dyDescent="0.15">
      <c r="A19" s="8" t="s">
        <v>8</v>
      </c>
      <c r="B19" s="9">
        <v>0.54166666666666663</v>
      </c>
      <c r="C19" s="142" t="s">
        <v>72</v>
      </c>
      <c r="D19" s="62" t="s">
        <v>87</v>
      </c>
      <c r="E19" s="144" t="s">
        <v>263</v>
      </c>
      <c r="F19" s="146" t="str">
        <f>C20</f>
        <v>Ｂ④勝</v>
      </c>
      <c r="G19" s="147" t="str">
        <f>E20</f>
        <v>D④勝</v>
      </c>
      <c r="H19" s="10"/>
      <c r="I19" s="11"/>
    </row>
    <row r="20" spans="1:9" s="12" customFormat="1" ht="24.95" customHeight="1" x14ac:dyDescent="0.15">
      <c r="A20" s="8" t="s">
        <v>9</v>
      </c>
      <c r="B20" s="9">
        <v>0.57291666666666663</v>
      </c>
      <c r="C20" s="142" t="s">
        <v>73</v>
      </c>
      <c r="D20" s="62" t="s">
        <v>87</v>
      </c>
      <c r="E20" s="144" t="s">
        <v>264</v>
      </c>
      <c r="F20" s="146" t="str">
        <f>C19</f>
        <v>Ｂ③勝</v>
      </c>
      <c r="G20" s="147" t="str">
        <f>E19</f>
        <v>D③勝</v>
      </c>
      <c r="H20" s="10"/>
      <c r="I20" s="11"/>
    </row>
    <row r="22" spans="1:9" ht="24.95" customHeight="1" x14ac:dyDescent="0.15">
      <c r="A22" s="223" t="s">
        <v>260</v>
      </c>
      <c r="B22" s="223"/>
      <c r="C22" s="223" t="s">
        <v>2</v>
      </c>
      <c r="D22" s="223"/>
      <c r="E22" s="223"/>
      <c r="F22" s="224" t="s">
        <v>3</v>
      </c>
      <c r="G22" s="225"/>
      <c r="H22" s="6"/>
      <c r="I22" s="7"/>
    </row>
    <row r="23" spans="1:9" s="12" customFormat="1" ht="24.95" customHeight="1" x14ac:dyDescent="0.15">
      <c r="A23" s="8" t="s">
        <v>4</v>
      </c>
      <c r="B23" s="9">
        <v>0.39583333333333331</v>
      </c>
      <c r="C23" s="142" t="str">
        <f>決勝!U30</f>
        <v>⑬</v>
      </c>
      <c r="D23" s="62" t="s">
        <v>87</v>
      </c>
      <c r="E23" s="144" t="str">
        <f>決勝!U36</f>
        <v>⑭</v>
      </c>
      <c r="F23" s="146" t="str">
        <f>C24</f>
        <v>⑤</v>
      </c>
      <c r="G23" s="147" t="str">
        <f>E24</f>
        <v>⑥</v>
      </c>
      <c r="H23" s="10"/>
      <c r="I23" s="11"/>
    </row>
    <row r="24" spans="1:9" s="12" customFormat="1" ht="24.95" customHeight="1" x14ac:dyDescent="0.15">
      <c r="A24" s="8" t="s">
        <v>5</v>
      </c>
      <c r="B24" s="9">
        <v>0.42708333333333331</v>
      </c>
      <c r="C24" s="142" t="str">
        <f>決勝!F30</f>
        <v>⑤</v>
      </c>
      <c r="D24" s="62" t="s">
        <v>87</v>
      </c>
      <c r="E24" s="144" t="str">
        <f>決勝!F36</f>
        <v>⑥</v>
      </c>
      <c r="F24" s="146" t="str">
        <f>C23</f>
        <v>⑬</v>
      </c>
      <c r="G24" s="147" t="str">
        <f>E23</f>
        <v>⑭</v>
      </c>
      <c r="H24" s="10"/>
      <c r="I24" s="11"/>
    </row>
    <row r="25" spans="1:9" s="12" customFormat="1" ht="24.95" customHeight="1" x14ac:dyDescent="0.15">
      <c r="A25" s="8" t="s">
        <v>6</v>
      </c>
      <c r="B25" s="9">
        <v>0.45833333333333331</v>
      </c>
      <c r="C25" s="142" t="s">
        <v>56</v>
      </c>
      <c r="D25" s="62" t="s">
        <v>87</v>
      </c>
      <c r="E25" s="144" t="s">
        <v>57</v>
      </c>
      <c r="F25" s="146" t="str">
        <f>C26</f>
        <v>Ｃ②負</v>
      </c>
      <c r="G25" s="147" t="str">
        <f>E26</f>
        <v>Ｄ②負</v>
      </c>
      <c r="H25" s="10"/>
      <c r="I25" s="11"/>
    </row>
    <row r="26" spans="1:9" s="12" customFormat="1" ht="24.95" customHeight="1" x14ac:dyDescent="0.15">
      <c r="A26" s="8" t="s">
        <v>7</v>
      </c>
      <c r="B26" s="9">
        <v>0.48958333333333331</v>
      </c>
      <c r="C26" s="143" t="s">
        <v>63</v>
      </c>
      <c r="D26" s="62" t="s">
        <v>87</v>
      </c>
      <c r="E26" s="145" t="s">
        <v>64</v>
      </c>
      <c r="F26" s="146" t="str">
        <f>C25</f>
        <v>Ｃ①負</v>
      </c>
      <c r="G26" s="147" t="str">
        <f>E25</f>
        <v>Ｄ①負</v>
      </c>
      <c r="H26" s="10"/>
      <c r="I26" s="11"/>
    </row>
    <row r="27" spans="1:9" s="12" customFormat="1" ht="24.95" customHeight="1" x14ac:dyDescent="0.15">
      <c r="A27" s="8" t="s">
        <v>8</v>
      </c>
      <c r="B27" s="9">
        <v>0.54166666666666663</v>
      </c>
      <c r="C27" s="142" t="s">
        <v>267</v>
      </c>
      <c r="D27" s="62" t="s">
        <v>87</v>
      </c>
      <c r="E27" s="144" t="s">
        <v>70</v>
      </c>
      <c r="F27" s="146" t="str">
        <f>C28</f>
        <v>A④負</v>
      </c>
      <c r="G27" s="147" t="str">
        <f>E28</f>
        <v>Ｃ④負</v>
      </c>
      <c r="H27" s="10"/>
      <c r="I27" s="11"/>
    </row>
    <row r="28" spans="1:9" s="12" customFormat="1" ht="24.95" customHeight="1" x14ac:dyDescent="0.15">
      <c r="A28" s="8" t="s">
        <v>9</v>
      </c>
      <c r="B28" s="9">
        <v>0.57291666666666663</v>
      </c>
      <c r="C28" s="142" t="s">
        <v>266</v>
      </c>
      <c r="D28" s="62" t="s">
        <v>87</v>
      </c>
      <c r="E28" s="144" t="s">
        <v>71</v>
      </c>
      <c r="F28" s="146" t="str">
        <f>C27</f>
        <v>A③負</v>
      </c>
      <c r="G28" s="147" t="str">
        <f>E27</f>
        <v>Ｃ③負</v>
      </c>
      <c r="H28" s="10"/>
      <c r="I28" s="11"/>
    </row>
    <row r="30" spans="1:9" ht="24.95" customHeight="1" x14ac:dyDescent="0.15">
      <c r="A30" s="223" t="s">
        <v>261</v>
      </c>
      <c r="B30" s="223"/>
      <c r="C30" s="223" t="s">
        <v>2</v>
      </c>
      <c r="D30" s="223"/>
      <c r="E30" s="223"/>
      <c r="F30" s="224" t="s">
        <v>3</v>
      </c>
      <c r="G30" s="225"/>
      <c r="H30" s="6"/>
      <c r="I30" s="7"/>
    </row>
    <row r="31" spans="1:9" s="12" customFormat="1" ht="24.95" customHeight="1" x14ac:dyDescent="0.15">
      <c r="A31" s="8" t="s">
        <v>4</v>
      </c>
      <c r="B31" s="9">
        <v>0.39583333333333331</v>
      </c>
      <c r="C31" s="142" t="str">
        <f>決勝!U42</f>
        <v>⑮</v>
      </c>
      <c r="D31" s="62" t="s">
        <v>87</v>
      </c>
      <c r="E31" s="144" t="str">
        <f>決勝!U48</f>
        <v>⑯</v>
      </c>
      <c r="F31" s="146" t="str">
        <f>C32</f>
        <v>⑦</v>
      </c>
      <c r="G31" s="147" t="str">
        <f>E32</f>
        <v>⑧</v>
      </c>
      <c r="H31" s="10"/>
      <c r="I31" s="11"/>
    </row>
    <row r="32" spans="1:9" s="12" customFormat="1" ht="24.95" customHeight="1" x14ac:dyDescent="0.15">
      <c r="A32" s="8" t="s">
        <v>5</v>
      </c>
      <c r="B32" s="9">
        <v>0.42708333333333331</v>
      </c>
      <c r="C32" s="142" t="str">
        <f>決勝!F42</f>
        <v>⑦</v>
      </c>
      <c r="D32" s="62" t="s">
        <v>87</v>
      </c>
      <c r="E32" s="144" t="str">
        <f>決勝!F48</f>
        <v>⑧</v>
      </c>
      <c r="F32" s="146" t="str">
        <f>C31</f>
        <v>⑮</v>
      </c>
      <c r="G32" s="147" t="str">
        <f>E31</f>
        <v>⑯</v>
      </c>
      <c r="H32" s="10"/>
      <c r="I32" s="11"/>
    </row>
    <row r="33" spans="1:9" s="12" customFormat="1" ht="24.95" customHeight="1" x14ac:dyDescent="0.15">
      <c r="A33" s="8" t="s">
        <v>6</v>
      </c>
      <c r="B33" s="9">
        <v>0.45833333333333331</v>
      </c>
      <c r="C33" s="142" t="s">
        <v>58</v>
      </c>
      <c r="D33" s="62" t="s">
        <v>87</v>
      </c>
      <c r="E33" s="144" t="s">
        <v>67</v>
      </c>
      <c r="F33" s="146" t="str">
        <f>C34</f>
        <v>Ｃ②勝</v>
      </c>
      <c r="G33" s="147" t="str">
        <f>E34</f>
        <v>Ｄ②勝</v>
      </c>
      <c r="H33" s="10"/>
      <c r="I33" s="11"/>
    </row>
    <row r="34" spans="1:9" s="12" customFormat="1" ht="24.95" customHeight="1" x14ac:dyDescent="0.15">
      <c r="A34" s="8" t="s">
        <v>7</v>
      </c>
      <c r="B34" s="9">
        <v>0.48958333333333331</v>
      </c>
      <c r="C34" s="143" t="s">
        <v>65</v>
      </c>
      <c r="D34" s="62" t="s">
        <v>87</v>
      </c>
      <c r="E34" s="145" t="s">
        <v>66</v>
      </c>
      <c r="F34" s="146" t="str">
        <f>C33</f>
        <v>Ｃ①勝</v>
      </c>
      <c r="G34" s="147" t="str">
        <f>E33</f>
        <v>Ｄ①勝</v>
      </c>
      <c r="H34" s="10"/>
      <c r="I34" s="11"/>
    </row>
    <row r="35" spans="1:9" s="12" customFormat="1" ht="24.95" customHeight="1" x14ac:dyDescent="0.15">
      <c r="A35" s="8" t="s">
        <v>8</v>
      </c>
      <c r="B35" s="9">
        <v>0.54166666666666663</v>
      </c>
      <c r="C35" s="142" t="s">
        <v>269</v>
      </c>
      <c r="D35" s="62" t="s">
        <v>87</v>
      </c>
      <c r="E35" s="144" t="s">
        <v>88</v>
      </c>
      <c r="F35" s="146" t="str">
        <f>C36</f>
        <v>B④負</v>
      </c>
      <c r="G35" s="147" t="str">
        <f>E36</f>
        <v>Ｄ④負</v>
      </c>
      <c r="H35" s="10"/>
      <c r="I35" s="11"/>
    </row>
    <row r="36" spans="1:9" s="12" customFormat="1" ht="24.95" customHeight="1" x14ac:dyDescent="0.15">
      <c r="A36" s="8" t="s">
        <v>9</v>
      </c>
      <c r="B36" s="9">
        <v>0.57291666666666663</v>
      </c>
      <c r="C36" s="142" t="s">
        <v>265</v>
      </c>
      <c r="D36" s="62" t="s">
        <v>87</v>
      </c>
      <c r="E36" s="144" t="s">
        <v>74</v>
      </c>
      <c r="F36" s="146" t="str">
        <f>C35</f>
        <v>B③負</v>
      </c>
      <c r="G36" s="147" t="str">
        <f>E35</f>
        <v>Ｄ③負</v>
      </c>
      <c r="H36" s="10"/>
      <c r="I36" s="11"/>
    </row>
  </sheetData>
  <mergeCells count="13">
    <mergeCell ref="A30:B30"/>
    <mergeCell ref="C30:E30"/>
    <mergeCell ref="F30:G30"/>
    <mergeCell ref="A22:B22"/>
    <mergeCell ref="C22:E22"/>
    <mergeCell ref="F22:G22"/>
    <mergeCell ref="A2:G2"/>
    <mergeCell ref="C6:E6"/>
    <mergeCell ref="A14:B14"/>
    <mergeCell ref="C14:E14"/>
    <mergeCell ref="F6:G6"/>
    <mergeCell ref="F14:G14"/>
    <mergeCell ref="A6:B6"/>
  </mergeCells>
  <phoneticPr fontId="2"/>
  <printOptions horizontalCentered="1"/>
  <pageMargins left="0.19685039370078741" right="0.19685039370078741" top="1.5748031496062993" bottom="0.39370078740157483" header="0.51181102362204722" footer="0.51181102362204722"/>
  <pageSetup paperSize="9" scale="79" orientation="portrait" horizontalDpi="4294967293" copies="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showGridLines="0" topLeftCell="A28" workbookViewId="0">
      <selection activeCell="AC17" sqref="AC17"/>
    </sheetView>
  </sheetViews>
  <sheetFormatPr defaultRowHeight="13.5" x14ac:dyDescent="0.15"/>
  <cols>
    <col min="1" max="32" width="3.625" customWidth="1"/>
  </cols>
  <sheetData>
    <row r="1" spans="1:31" x14ac:dyDescent="0.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3" spans="1:31" ht="14.25" thickBot="1" x14ac:dyDescent="0.2"/>
    <row r="4" spans="1:31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Z4" s="30"/>
      <c r="AA4" s="31"/>
      <c r="AC4" s="29"/>
      <c r="AD4" s="29"/>
      <c r="AE4" s="29"/>
    </row>
    <row r="5" spans="1:31" x14ac:dyDescent="0.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31" x14ac:dyDescent="0.15">
      <c r="X6" s="32"/>
      <c r="AA6" s="33"/>
      <c r="AB6" s="34"/>
      <c r="AC6" s="35"/>
      <c r="AD6" s="35"/>
      <c r="AE6" s="35"/>
    </row>
    <row r="7" spans="1:31" x14ac:dyDescent="0.15">
      <c r="A7" s="36"/>
      <c r="B7" s="36"/>
      <c r="C7" s="36"/>
      <c r="D7" s="36"/>
      <c r="E7" s="36"/>
      <c r="F7" s="36"/>
      <c r="G7" s="36"/>
      <c r="H7" s="37"/>
      <c r="K7" s="38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2"/>
      <c r="X7" s="34"/>
      <c r="AA7" s="33"/>
      <c r="AB7" s="34"/>
    </row>
    <row r="8" spans="1:31" x14ac:dyDescent="0.15">
      <c r="A8" s="39"/>
      <c r="B8" s="39"/>
      <c r="C8" s="39"/>
      <c r="D8" s="39"/>
      <c r="E8" s="39"/>
      <c r="F8" s="39"/>
      <c r="G8" s="39"/>
      <c r="H8" s="40"/>
      <c r="K8" s="41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34"/>
      <c r="X8" s="34"/>
      <c r="AA8" s="33"/>
      <c r="AB8" s="34"/>
    </row>
    <row r="9" spans="1:31" x14ac:dyDescent="0.15">
      <c r="A9" s="39"/>
      <c r="B9" s="39"/>
      <c r="C9" s="39"/>
      <c r="D9" s="39"/>
      <c r="E9" s="39"/>
      <c r="F9" s="39"/>
      <c r="G9" s="39"/>
      <c r="H9" s="40"/>
      <c r="K9" s="41"/>
      <c r="L9" s="42"/>
      <c r="M9" s="243"/>
      <c r="N9" s="243"/>
      <c r="O9" s="42"/>
      <c r="P9" s="42"/>
      <c r="Q9" s="42"/>
      <c r="R9" s="42"/>
      <c r="S9" s="42"/>
      <c r="T9" s="243"/>
      <c r="U9" s="243"/>
      <c r="V9" s="42"/>
      <c r="W9" s="34"/>
      <c r="X9" s="34"/>
      <c r="AA9" s="33"/>
      <c r="AB9" s="34"/>
    </row>
    <row r="10" spans="1:31" x14ac:dyDescent="0.15">
      <c r="A10" s="39"/>
      <c r="B10" s="39"/>
      <c r="C10" s="43" t="s">
        <v>80</v>
      </c>
      <c r="D10" s="39"/>
      <c r="E10" s="39"/>
      <c r="F10" s="39"/>
      <c r="G10" s="39"/>
      <c r="H10" s="40"/>
      <c r="K10" s="4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34"/>
      <c r="X10" s="34"/>
      <c r="AA10" s="33"/>
      <c r="AB10" s="34"/>
    </row>
    <row r="11" spans="1:31" x14ac:dyDescent="0.15">
      <c r="A11" s="39"/>
      <c r="B11" s="39"/>
      <c r="C11" s="39"/>
      <c r="D11" s="39"/>
      <c r="E11" s="46"/>
      <c r="F11" s="43"/>
      <c r="G11" s="43"/>
      <c r="H11" s="40"/>
      <c r="K11" s="41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34"/>
      <c r="X11" s="34"/>
      <c r="AA11" s="33"/>
      <c r="AB11" s="34"/>
    </row>
    <row r="12" spans="1:31" x14ac:dyDescent="0.15">
      <c r="A12" s="39"/>
      <c r="B12" s="39"/>
      <c r="C12" s="39"/>
      <c r="D12" s="39"/>
      <c r="E12" s="43"/>
      <c r="F12" s="43"/>
      <c r="G12" s="43"/>
      <c r="H12" s="40"/>
      <c r="K12" s="41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34"/>
      <c r="X12" s="34"/>
      <c r="AA12" s="33"/>
      <c r="AB12" s="34"/>
    </row>
    <row r="13" spans="1:31" x14ac:dyDescent="0.15">
      <c r="A13" s="39"/>
      <c r="B13" s="39"/>
      <c r="C13" s="39"/>
      <c r="D13" s="39"/>
      <c r="E13" s="43"/>
      <c r="F13" s="43"/>
      <c r="G13" s="43"/>
      <c r="H13" s="40"/>
      <c r="K13" s="41"/>
      <c r="L13" s="42"/>
      <c r="M13" s="243"/>
      <c r="N13" s="243"/>
      <c r="O13" s="42"/>
      <c r="P13" s="42"/>
      <c r="Q13" s="42"/>
      <c r="R13" s="42"/>
      <c r="S13" s="42"/>
      <c r="T13" s="243"/>
      <c r="U13" s="243"/>
      <c r="V13" s="42"/>
      <c r="W13" s="34"/>
      <c r="X13" s="34"/>
      <c r="AA13" s="33"/>
      <c r="AB13" s="34"/>
    </row>
    <row r="14" spans="1:31" x14ac:dyDescent="0.15">
      <c r="A14" s="47"/>
      <c r="B14" s="47"/>
      <c r="C14" s="47"/>
      <c r="D14" s="47"/>
      <c r="E14" s="48"/>
      <c r="F14" s="48"/>
      <c r="G14" s="39"/>
      <c r="H14" s="40"/>
      <c r="K14" s="41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34"/>
      <c r="X14" s="34"/>
      <c r="AA14" s="33"/>
      <c r="AB14" s="34"/>
    </row>
    <row r="15" spans="1:31" x14ac:dyDescent="0.15">
      <c r="E15" s="49"/>
      <c r="F15" s="50"/>
      <c r="G15" s="50"/>
      <c r="H15" s="51"/>
      <c r="K15" s="41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34"/>
      <c r="X15" s="34"/>
      <c r="AA15" s="33"/>
      <c r="AB15" s="34"/>
    </row>
    <row r="16" spans="1:31" x14ac:dyDescent="0.15">
      <c r="E16" s="49"/>
      <c r="F16" s="50"/>
      <c r="G16" s="50"/>
      <c r="H16" s="51"/>
      <c r="K16" s="41"/>
      <c r="L16" s="42"/>
      <c r="M16" s="42"/>
      <c r="N16" s="42"/>
      <c r="O16" s="42"/>
      <c r="P16" s="239" t="s">
        <v>81</v>
      </c>
      <c r="Q16" s="240"/>
      <c r="R16" s="42"/>
      <c r="S16" s="42"/>
      <c r="T16" s="42"/>
      <c r="U16" s="42"/>
      <c r="V16" s="42"/>
      <c r="W16" s="34"/>
      <c r="X16" s="34"/>
      <c r="AA16" s="33"/>
      <c r="AB16" s="34"/>
    </row>
    <row r="17" spans="1:28" x14ac:dyDescent="0.15">
      <c r="E17" s="49"/>
      <c r="F17" s="50" t="s">
        <v>82</v>
      </c>
      <c r="G17" s="50"/>
      <c r="H17" s="51"/>
      <c r="K17" s="41"/>
      <c r="L17" s="42"/>
      <c r="M17" s="42"/>
      <c r="N17" s="42"/>
      <c r="O17" s="42"/>
      <c r="P17" s="241"/>
      <c r="Q17" s="242"/>
      <c r="R17" s="42"/>
      <c r="S17" s="42"/>
      <c r="T17" s="42"/>
      <c r="U17" s="42"/>
      <c r="V17" s="42"/>
      <c r="W17" s="34"/>
      <c r="X17" s="34"/>
      <c r="AA17" s="33"/>
      <c r="AB17" s="34"/>
    </row>
    <row r="18" spans="1:28" x14ac:dyDescent="0.15">
      <c r="E18" s="49"/>
      <c r="F18" s="50"/>
      <c r="G18" s="50"/>
      <c r="H18" s="51"/>
      <c r="K18" s="41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34"/>
      <c r="X18" s="34"/>
      <c r="AA18" s="33"/>
      <c r="AB18" s="34"/>
    </row>
    <row r="19" spans="1:28" x14ac:dyDescent="0.15">
      <c r="E19" s="52"/>
      <c r="F19" s="53"/>
      <c r="G19" s="53"/>
      <c r="H19" s="54"/>
      <c r="K19" s="44"/>
      <c r="L19" s="28"/>
      <c r="M19" s="28"/>
      <c r="N19" s="28"/>
      <c r="O19" s="28"/>
      <c r="P19" s="237" t="s">
        <v>83</v>
      </c>
      <c r="Q19" s="42"/>
      <c r="R19" s="237" t="s">
        <v>84</v>
      </c>
      <c r="S19" s="28"/>
      <c r="T19" s="28"/>
      <c r="U19" s="28"/>
      <c r="V19" s="42"/>
      <c r="W19" s="45"/>
      <c r="X19" s="34"/>
      <c r="AA19" s="33"/>
      <c r="AB19" s="34"/>
    </row>
    <row r="20" spans="1:28" x14ac:dyDescent="0.15">
      <c r="P20" s="238"/>
      <c r="Q20" s="55"/>
      <c r="R20" s="238"/>
      <c r="V20" s="42"/>
      <c r="X20" s="34"/>
      <c r="AA20" s="33"/>
      <c r="AB20" s="34"/>
    </row>
    <row r="21" spans="1:28" x14ac:dyDescent="0.15">
      <c r="A21" s="35"/>
      <c r="B21" s="35"/>
      <c r="C21" s="35"/>
      <c r="D21" s="35"/>
      <c r="E21" s="35"/>
      <c r="F21" s="35"/>
      <c r="G21" s="35"/>
      <c r="H21" s="56"/>
      <c r="I21" s="42"/>
      <c r="K21" s="34"/>
      <c r="L21" s="57"/>
      <c r="M21" s="36"/>
      <c r="N21" s="36"/>
      <c r="O21" s="36"/>
      <c r="P21" s="36"/>
      <c r="Q21" s="39"/>
      <c r="R21" s="36"/>
      <c r="S21" s="36"/>
      <c r="T21" s="36"/>
      <c r="U21" s="36"/>
      <c r="V21" s="39"/>
      <c r="W21" s="37"/>
      <c r="X21" s="34"/>
      <c r="AA21" s="33"/>
      <c r="AB21" s="34"/>
    </row>
    <row r="22" spans="1:28" x14ac:dyDescent="0.15">
      <c r="E22" s="42"/>
      <c r="F22" s="42"/>
      <c r="G22" s="42"/>
      <c r="H22" s="58"/>
      <c r="I22" s="42"/>
      <c r="K22" s="34"/>
      <c r="L22" s="5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236" t="s">
        <v>85</v>
      </c>
      <c r="X22" s="34"/>
      <c r="AA22" s="33"/>
      <c r="AB22" s="34"/>
    </row>
    <row r="23" spans="1:28" x14ac:dyDescent="0.15">
      <c r="B23" s="35"/>
      <c r="C23" s="35"/>
      <c r="D23" s="35"/>
      <c r="E23" s="35"/>
      <c r="F23" s="32"/>
      <c r="G23" s="42"/>
      <c r="H23" s="58"/>
      <c r="I23" s="42"/>
      <c r="K23" s="34"/>
      <c r="L23" s="59"/>
      <c r="M23" s="39"/>
      <c r="N23" s="39"/>
      <c r="O23" s="244" t="s">
        <v>86</v>
      </c>
      <c r="P23" s="244"/>
      <c r="Q23" s="244"/>
      <c r="R23" s="244"/>
      <c r="S23" s="244"/>
      <c r="T23" s="244"/>
      <c r="U23" s="39"/>
      <c r="V23" s="39"/>
      <c r="W23" s="236"/>
      <c r="X23" s="34"/>
      <c r="AA23" s="33"/>
      <c r="AB23" s="34"/>
    </row>
    <row r="24" spans="1:28" x14ac:dyDescent="0.15">
      <c r="B24" s="42"/>
      <c r="C24" s="42"/>
      <c r="D24" s="42"/>
      <c r="E24" s="42"/>
      <c r="F24" s="34"/>
      <c r="G24" s="42"/>
      <c r="H24" s="58"/>
      <c r="I24" s="42"/>
      <c r="K24" s="34"/>
      <c r="L24" s="59"/>
      <c r="M24" s="39"/>
      <c r="N24" s="39"/>
      <c r="O24" s="244"/>
      <c r="P24" s="244"/>
      <c r="Q24" s="244"/>
      <c r="R24" s="244"/>
      <c r="S24" s="244"/>
      <c r="T24" s="244"/>
      <c r="U24" s="39"/>
      <c r="V24" s="39"/>
      <c r="W24" s="40"/>
      <c r="X24" s="34"/>
      <c r="AA24" s="33"/>
      <c r="AB24" s="34"/>
    </row>
    <row r="25" spans="1:28" x14ac:dyDescent="0.15">
      <c r="B25" s="42"/>
      <c r="C25" s="42"/>
      <c r="D25" s="42"/>
      <c r="E25" s="42"/>
      <c r="F25" s="34"/>
      <c r="G25" s="42"/>
      <c r="H25" s="60"/>
      <c r="I25" s="39"/>
      <c r="J25" s="46"/>
      <c r="K25" s="34"/>
      <c r="L25" s="59"/>
      <c r="M25" s="39"/>
      <c r="N25" s="39"/>
      <c r="O25" s="244"/>
      <c r="P25" s="244"/>
      <c r="Q25" s="244"/>
      <c r="R25" s="244"/>
      <c r="S25" s="244"/>
      <c r="T25" s="244"/>
      <c r="U25" s="39"/>
      <c r="V25" s="39"/>
      <c r="W25" s="40"/>
      <c r="X25" s="34"/>
      <c r="AA25" s="33"/>
      <c r="AB25" s="34"/>
    </row>
    <row r="26" spans="1:28" x14ac:dyDescent="0.15">
      <c r="B26" s="42"/>
      <c r="C26" s="42"/>
      <c r="D26" s="42"/>
      <c r="E26" s="42"/>
      <c r="F26" s="34"/>
      <c r="G26" s="42"/>
      <c r="H26" s="60"/>
      <c r="I26" s="39"/>
      <c r="J26" s="46"/>
      <c r="K26" s="34"/>
      <c r="L26" s="59"/>
      <c r="M26" s="39"/>
      <c r="N26" s="39"/>
      <c r="O26" s="244"/>
      <c r="P26" s="244"/>
      <c r="Q26" s="244"/>
      <c r="R26" s="244"/>
      <c r="S26" s="244"/>
      <c r="T26" s="244"/>
      <c r="U26" s="39"/>
      <c r="V26" s="39"/>
      <c r="W26" s="40"/>
      <c r="X26" s="34"/>
      <c r="AA26" s="33"/>
      <c r="AB26" s="34"/>
    </row>
    <row r="27" spans="1:28" x14ac:dyDescent="0.15">
      <c r="B27" s="42"/>
      <c r="C27" s="42"/>
      <c r="D27" s="42"/>
      <c r="E27" s="42"/>
      <c r="F27" s="34"/>
      <c r="G27" s="42"/>
      <c r="H27" s="60"/>
      <c r="I27" s="39"/>
      <c r="J27" s="46"/>
      <c r="K27" s="34"/>
      <c r="L27" s="59"/>
      <c r="M27" s="39"/>
      <c r="N27" s="39"/>
      <c r="O27" s="244"/>
      <c r="P27" s="244"/>
      <c r="Q27" s="244"/>
      <c r="R27" s="244"/>
      <c r="S27" s="244"/>
      <c r="T27" s="244"/>
      <c r="U27" s="39"/>
      <c r="V27" s="39"/>
      <c r="W27" s="40"/>
      <c r="X27" s="34"/>
      <c r="AA27" s="33"/>
      <c r="AB27" s="34"/>
    </row>
    <row r="28" spans="1:28" x14ac:dyDescent="0.15">
      <c r="B28" s="42"/>
      <c r="C28" s="42"/>
      <c r="D28" s="42"/>
      <c r="E28" s="42"/>
      <c r="F28" s="34"/>
      <c r="G28" s="42"/>
      <c r="H28" s="60"/>
      <c r="I28" s="39"/>
      <c r="J28" s="46"/>
      <c r="K28" s="34"/>
      <c r="L28" s="5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236" t="s">
        <v>85</v>
      </c>
      <c r="X28" s="34"/>
      <c r="AA28" s="33"/>
      <c r="AB28" s="34"/>
    </row>
    <row r="29" spans="1:28" x14ac:dyDescent="0.15">
      <c r="B29" s="42"/>
      <c r="C29" s="42"/>
      <c r="D29" s="42"/>
      <c r="E29" s="42"/>
      <c r="F29" s="34"/>
      <c r="G29" s="42"/>
      <c r="H29" s="60"/>
      <c r="I29" s="39"/>
      <c r="J29" s="46"/>
      <c r="K29" s="34"/>
      <c r="L29" s="5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236"/>
      <c r="X29" s="34"/>
      <c r="AA29" s="33"/>
      <c r="AB29" s="34"/>
    </row>
    <row r="30" spans="1:28" x14ac:dyDescent="0.15">
      <c r="B30" s="42"/>
      <c r="C30" s="42"/>
      <c r="D30" s="42"/>
      <c r="E30" s="42"/>
      <c r="F30" s="34"/>
      <c r="G30" s="42"/>
      <c r="H30" s="60"/>
      <c r="I30" s="39"/>
      <c r="J30" s="46"/>
      <c r="K30" s="34"/>
      <c r="L30" s="236" t="s">
        <v>85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  <c r="X30" s="34"/>
      <c r="AA30" s="33"/>
      <c r="AB30" s="34"/>
    </row>
    <row r="31" spans="1:28" x14ac:dyDescent="0.15">
      <c r="E31" s="42"/>
      <c r="F31" s="42"/>
      <c r="G31" s="42"/>
      <c r="H31" s="60"/>
      <c r="I31" s="39"/>
      <c r="J31" s="46"/>
      <c r="K31" s="34"/>
      <c r="L31" s="23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61"/>
      <c r="X31" s="34"/>
      <c r="AA31" s="33"/>
      <c r="AB31" s="34"/>
    </row>
    <row r="32" spans="1:28" x14ac:dyDescent="0.15">
      <c r="E32" s="42"/>
      <c r="F32" s="42"/>
      <c r="G32" s="42"/>
      <c r="H32" s="60"/>
      <c r="I32" s="39"/>
      <c r="J32" s="46"/>
      <c r="Y32" s="41"/>
      <c r="AA32" s="33"/>
      <c r="AB32" s="34"/>
    </row>
    <row r="33" spans="5:23" x14ac:dyDescent="0.15">
      <c r="E33" s="42"/>
      <c r="F33" s="42"/>
      <c r="G33" s="42"/>
      <c r="H33" s="60"/>
      <c r="I33" s="39"/>
      <c r="J33" s="46"/>
    </row>
    <row r="34" spans="5:23" x14ac:dyDescent="0.15">
      <c r="E34" s="42"/>
      <c r="F34" s="42"/>
      <c r="G34" s="42"/>
      <c r="H34" s="60"/>
      <c r="I34" s="39"/>
      <c r="J34" s="46"/>
    </row>
    <row r="35" spans="5:23" x14ac:dyDescent="0.15">
      <c r="E35" s="42"/>
      <c r="F35" s="42"/>
      <c r="G35" s="42"/>
      <c r="H35" s="42"/>
      <c r="I35" s="42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2"/>
    </row>
  </sheetData>
  <mergeCells count="11">
    <mergeCell ref="M13:N13"/>
    <mergeCell ref="M9:N9"/>
    <mergeCell ref="T9:U9"/>
    <mergeCell ref="T13:U13"/>
    <mergeCell ref="W28:W29"/>
    <mergeCell ref="O23:T27"/>
    <mergeCell ref="L30:L31"/>
    <mergeCell ref="P19:P20"/>
    <mergeCell ref="R19:R20"/>
    <mergeCell ref="P16:Q17"/>
    <mergeCell ref="W22:W23"/>
  </mergeCells>
  <phoneticPr fontId="2"/>
  <pageMargins left="1.35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7"/>
  <sheetViews>
    <sheetView view="pageBreakPreview" topLeftCell="A43" zoomScaleNormal="100" zoomScaleSheetLayoutView="100" workbookViewId="0">
      <selection sqref="A1:AB2"/>
    </sheetView>
  </sheetViews>
  <sheetFormatPr defaultRowHeight="13.5" x14ac:dyDescent="0.15"/>
  <cols>
    <col min="1" max="1" width="6.25" style="100" customWidth="1"/>
    <col min="2" max="2" width="10" style="100" customWidth="1"/>
    <col min="3" max="5" width="4.375" style="100" customWidth="1"/>
    <col min="6" max="6" width="10" style="100" customWidth="1"/>
    <col min="7" max="7" width="2.375" style="100" customWidth="1"/>
    <col min="8" max="8" width="11.125" style="100" customWidth="1"/>
    <col min="9" max="20" width="3.625" style="100" customWidth="1"/>
    <col min="21" max="28" width="4.625" style="100" customWidth="1"/>
    <col min="29" max="32" width="9" style="98"/>
    <col min="33" max="33" width="4.375" style="98" customWidth="1"/>
    <col min="34" max="40" width="9" style="98"/>
    <col min="41" max="42" width="9" style="99"/>
    <col min="43" max="16384" width="9" style="100"/>
  </cols>
  <sheetData>
    <row r="1" spans="1:42" ht="22.5" customHeight="1" x14ac:dyDescent="0.15">
      <c r="A1" s="298" t="s">
        <v>214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</row>
    <row r="2" spans="1:42" ht="22.5" customHeight="1" x14ac:dyDescent="0.15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</row>
    <row r="3" spans="1:42" ht="22.5" customHeight="1" thickBot="1" x14ac:dyDescent="0.2">
      <c r="A3" s="101" t="s">
        <v>116</v>
      </c>
      <c r="B3" s="102"/>
      <c r="C3" s="102"/>
      <c r="D3" s="102"/>
      <c r="E3" s="102"/>
      <c r="F3" s="102"/>
      <c r="G3" s="102"/>
      <c r="H3" s="102"/>
      <c r="I3" s="102"/>
      <c r="J3" s="133" t="s">
        <v>150</v>
      </c>
      <c r="K3" s="247" t="str">
        <f>IF(AD4="","",AD4)</f>
        <v/>
      </c>
      <c r="L3" s="247"/>
      <c r="M3" s="247"/>
      <c r="N3" s="247"/>
      <c r="O3" s="133" t="s">
        <v>151</v>
      </c>
      <c r="P3" s="247" t="str">
        <f>AD5</f>
        <v/>
      </c>
      <c r="Q3" s="247"/>
      <c r="R3" s="247"/>
      <c r="S3" s="247"/>
      <c r="T3" s="102"/>
      <c r="U3" s="102"/>
      <c r="V3" s="102"/>
      <c r="W3" s="102"/>
      <c r="X3" s="102"/>
      <c r="Y3" s="102"/>
      <c r="Z3" s="102"/>
      <c r="AA3" s="102"/>
      <c r="AB3" s="102"/>
    </row>
    <row r="4" spans="1:42" ht="20.100000000000001" customHeight="1" thickBot="1" x14ac:dyDescent="0.2">
      <c r="A4" s="284" t="s">
        <v>117</v>
      </c>
      <c r="B4" s="285"/>
      <c r="C4" s="285"/>
      <c r="D4" s="286" t="s">
        <v>118</v>
      </c>
      <c r="E4" s="286"/>
      <c r="F4" s="287"/>
      <c r="G4" s="103"/>
      <c r="H4" s="104"/>
      <c r="J4" s="133"/>
      <c r="AC4" s="98">
        <v>1</v>
      </c>
      <c r="AD4" s="98" t="str">
        <f>IF(C10="","",VLOOKUP(AC4,AG8:AH14,2,FALSE))</f>
        <v/>
      </c>
    </row>
    <row r="5" spans="1:42" ht="20.100000000000001" customHeight="1" x14ac:dyDescent="0.15">
      <c r="A5" s="105">
        <v>1</v>
      </c>
      <c r="B5" s="266" t="str">
        <f>'Ａ～Ｄ'!B7</f>
        <v>FC波崎　B</v>
      </c>
      <c r="C5" s="267"/>
      <c r="D5" s="267"/>
      <c r="E5" s="267"/>
      <c r="F5" s="268"/>
      <c r="G5" s="106"/>
      <c r="H5" s="288"/>
      <c r="I5" s="290" t="str">
        <f>B5</f>
        <v>FC波崎　B</v>
      </c>
      <c r="J5" s="290"/>
      <c r="K5" s="290"/>
      <c r="L5" s="290" t="str">
        <f>B6</f>
        <v>鹿島アントラーズジュニア</v>
      </c>
      <c r="M5" s="290"/>
      <c r="N5" s="290"/>
      <c r="O5" s="290" t="str">
        <f>B7</f>
        <v>波崎太田ＦＣ</v>
      </c>
      <c r="P5" s="290"/>
      <c r="Q5" s="290"/>
      <c r="R5" s="290" t="str">
        <f>B8</f>
        <v>玉造FC</v>
      </c>
      <c r="S5" s="290"/>
      <c r="T5" s="290"/>
      <c r="U5" s="282" t="s">
        <v>119</v>
      </c>
      <c r="V5" s="282" t="s">
        <v>120</v>
      </c>
      <c r="W5" s="282" t="s">
        <v>121</v>
      </c>
      <c r="X5" s="282" t="s">
        <v>20</v>
      </c>
      <c r="Y5" s="282" t="s">
        <v>21</v>
      </c>
      <c r="Z5" s="282" t="s">
        <v>122</v>
      </c>
      <c r="AA5" s="282" t="s">
        <v>123</v>
      </c>
      <c r="AB5" s="273" t="s">
        <v>24</v>
      </c>
      <c r="AC5" s="98">
        <v>2</v>
      </c>
      <c r="AD5" s="98" t="str">
        <f>IF(C10="","",VLOOKUP(AC5,AG8:AH14,2,FALSE))</f>
        <v/>
      </c>
    </row>
    <row r="6" spans="1:42" ht="20.100000000000001" customHeight="1" thickBot="1" x14ac:dyDescent="0.2">
      <c r="A6" s="107">
        <v>2</v>
      </c>
      <c r="B6" s="266" t="str">
        <f>'Ａ～Ｄ'!C7</f>
        <v>鹿島アントラーズジュニア</v>
      </c>
      <c r="C6" s="267"/>
      <c r="D6" s="267"/>
      <c r="E6" s="267"/>
      <c r="F6" s="268"/>
      <c r="G6" s="106"/>
      <c r="H6" s="289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83"/>
      <c r="V6" s="283"/>
      <c r="W6" s="283"/>
      <c r="X6" s="283"/>
      <c r="Y6" s="283"/>
      <c r="Z6" s="283"/>
      <c r="AA6" s="283"/>
      <c r="AB6" s="274"/>
    </row>
    <row r="7" spans="1:42" ht="20.100000000000001" customHeight="1" thickTop="1" x14ac:dyDescent="0.15">
      <c r="A7" s="107">
        <v>3</v>
      </c>
      <c r="B7" s="266" t="str">
        <f>'Ａ～Ｄ'!D7</f>
        <v>波崎太田ＦＣ</v>
      </c>
      <c r="C7" s="267"/>
      <c r="D7" s="267"/>
      <c r="E7" s="267"/>
      <c r="F7" s="268"/>
      <c r="G7" s="106"/>
      <c r="H7" s="275" t="str">
        <f>I5</f>
        <v>FC波崎　B</v>
      </c>
      <c r="I7" s="276"/>
      <c r="J7" s="277"/>
      <c r="K7" s="278"/>
      <c r="L7" s="279" t="str">
        <f>IF(L8="","",IF(L8-N8&gt;=1,"○",IF(L8-N8&lt;=-1,"●",IF(L8="","",IF(L8-N8=0,"△","")))))</f>
        <v/>
      </c>
      <c r="M7" s="280"/>
      <c r="N7" s="281"/>
      <c r="O7" s="279" t="str">
        <f>IF(O8="","",IF(O8-Q8&gt;=1,"○",IF(O8-Q8&lt;=-1,"●",IF(O8="","",IF(O8-Q8=0,"△","")))))</f>
        <v/>
      </c>
      <c r="P7" s="280"/>
      <c r="Q7" s="281"/>
      <c r="R7" s="279" t="str">
        <f>IF(R8="","",IF(R8-T8&gt;=1,"○",IF(R8-T8&lt;=-1,"●",IF(R8="","",IF(R8-T8=0,"△","")))))</f>
        <v/>
      </c>
      <c r="S7" s="280"/>
      <c r="T7" s="281"/>
      <c r="U7" s="250">
        <f>COUNTIF($I7:$T7,"○")</f>
        <v>0</v>
      </c>
      <c r="V7" s="250">
        <f>COUNTIF($I7:$T7,"●")</f>
        <v>0</v>
      </c>
      <c r="W7" s="250">
        <f>COUNTIF($I7:$T7,"△")</f>
        <v>0</v>
      </c>
      <c r="X7" s="250">
        <f>IF(AC8="","",AC8)</f>
        <v>0</v>
      </c>
      <c r="Y7" s="250">
        <f>IF(AD8="","",AD8)</f>
        <v>0</v>
      </c>
      <c r="Z7" s="250">
        <f>+X7-Y7</f>
        <v>0</v>
      </c>
      <c r="AA7" s="250">
        <f>U7*3+W7</f>
        <v>0</v>
      </c>
      <c r="AB7" s="272" t="str">
        <f>+AE8</f>
        <v/>
      </c>
    </row>
    <row r="8" spans="1:42" ht="20.100000000000001" customHeight="1" thickBot="1" x14ac:dyDescent="0.2">
      <c r="A8" s="107">
        <v>4</v>
      </c>
      <c r="B8" s="266" t="str">
        <f>'Ａ～Ｄ'!E7</f>
        <v>玉造FC</v>
      </c>
      <c r="C8" s="267"/>
      <c r="D8" s="267"/>
      <c r="E8" s="267"/>
      <c r="F8" s="268"/>
      <c r="G8" s="106"/>
      <c r="H8" s="262"/>
      <c r="I8" s="263"/>
      <c r="J8" s="264"/>
      <c r="K8" s="265"/>
      <c r="L8" s="108" t="str">
        <f>IF(C10="","",C10)</f>
        <v/>
      </c>
      <c r="M8" s="109" t="str">
        <f>IF(L8="","","-")</f>
        <v/>
      </c>
      <c r="N8" s="110" t="str">
        <f>IF(E10="","",E10)</f>
        <v/>
      </c>
      <c r="O8" s="108" t="str">
        <f>IF(C12="","",C12)</f>
        <v/>
      </c>
      <c r="P8" s="109" t="str">
        <f>IF(O8="","","-")</f>
        <v/>
      </c>
      <c r="Q8" s="110" t="str">
        <f>IF(E12="","",E12)</f>
        <v/>
      </c>
      <c r="R8" s="108" t="str">
        <f>IF(C14="","",C14)</f>
        <v/>
      </c>
      <c r="S8" s="109" t="str">
        <f>IF(R8="","","-")</f>
        <v/>
      </c>
      <c r="T8" s="110" t="str">
        <f>IF(E14="","",E14)</f>
        <v/>
      </c>
      <c r="U8" s="248"/>
      <c r="V8" s="248"/>
      <c r="W8" s="248"/>
      <c r="X8" s="248"/>
      <c r="Y8" s="248"/>
      <c r="Z8" s="248"/>
      <c r="AA8" s="248"/>
      <c r="AB8" s="245"/>
      <c r="AC8" s="98">
        <f>SUM(I8,L8,O8,R8)</f>
        <v>0</v>
      </c>
      <c r="AD8" s="98">
        <f>SUM(K8,N8,Q8,T8,)</f>
        <v>0</v>
      </c>
      <c r="AE8" s="98" t="str">
        <f>IF(AF8=0,"",RANK(AF8,$AF$7:$AF$14))</f>
        <v/>
      </c>
      <c r="AF8" s="98">
        <f>AA7*10000+Z7*100+X7</f>
        <v>0</v>
      </c>
      <c r="AG8" s="98" t="str">
        <f>AE8</f>
        <v/>
      </c>
      <c r="AH8" s="98" t="str">
        <f>H7</f>
        <v>FC波崎　B</v>
      </c>
    </row>
    <row r="9" spans="1:42" ht="20.100000000000001" customHeight="1" thickTop="1" thickBot="1" x14ac:dyDescent="0.2">
      <c r="A9" s="111" t="s">
        <v>124</v>
      </c>
      <c r="B9" s="112" t="s">
        <v>125</v>
      </c>
      <c r="C9" s="269">
        <v>42567</v>
      </c>
      <c r="D9" s="270"/>
      <c r="E9" s="271"/>
      <c r="F9" s="113" t="s">
        <v>125</v>
      </c>
      <c r="G9" s="106"/>
      <c r="H9" s="254" t="str">
        <f>L5</f>
        <v>鹿島アントラーズジュニア</v>
      </c>
      <c r="I9" s="251" t="str">
        <f>IF(I10="","",IF(I10-K10&gt;=1,"○",IF(I10-K10&lt;=-1,"●",IF(I10="","",IF(I10-K10=0,"△","")))))</f>
        <v/>
      </c>
      <c r="J9" s="252"/>
      <c r="K9" s="253"/>
      <c r="L9" s="256"/>
      <c r="M9" s="257"/>
      <c r="N9" s="258"/>
      <c r="O9" s="251" t="str">
        <f>IF(O10="","",IF(O10-Q10&gt;=1,"○",IF(O10-Q10&lt;=-1,"●",IF(O10="","",IF(O10-Q10=0,"△","")))))</f>
        <v/>
      </c>
      <c r="P9" s="252"/>
      <c r="Q9" s="253"/>
      <c r="R9" s="251" t="str">
        <f>IF(R10="","",IF(R10-T10&gt;=1,"○",IF(R10-T10&lt;=-1,"●",IF(R10="","",IF(R10-T10=0,"△","")))))</f>
        <v/>
      </c>
      <c r="S9" s="252"/>
      <c r="T9" s="253"/>
      <c r="U9" s="250">
        <f>COUNTIF($I9:$T9,"○")</f>
        <v>0</v>
      </c>
      <c r="V9" s="250">
        <f>COUNTIF($I9:$T9,"●")</f>
        <v>0</v>
      </c>
      <c r="W9" s="250">
        <f>COUNTIF($I9:$T9,"△")</f>
        <v>0</v>
      </c>
      <c r="X9" s="250">
        <f>IF(AC10="","",AC10)</f>
        <v>0</v>
      </c>
      <c r="Y9" s="250">
        <f>IF(AD10="","",AD10)</f>
        <v>0</v>
      </c>
      <c r="Z9" s="250">
        <f>+X9-Y9</f>
        <v>0</v>
      </c>
      <c r="AA9" s="250">
        <f>U9*3+W9</f>
        <v>0</v>
      </c>
      <c r="AB9" s="245" t="str">
        <f>+AE10</f>
        <v/>
      </c>
    </row>
    <row r="10" spans="1:42" ht="20.100000000000001" customHeight="1" thickTop="1" x14ac:dyDescent="0.15">
      <c r="A10" s="114" t="s">
        <v>126</v>
      </c>
      <c r="B10" s="115" t="str">
        <f>B5</f>
        <v>FC波崎　B</v>
      </c>
      <c r="C10" s="116"/>
      <c r="D10" s="115" t="s">
        <v>127</v>
      </c>
      <c r="E10" s="116"/>
      <c r="F10" s="117" t="str">
        <f>B6</f>
        <v>鹿島アントラーズジュニア</v>
      </c>
      <c r="G10" s="106"/>
      <c r="H10" s="262"/>
      <c r="I10" s="108" t="str">
        <f>IF(N8="","",+N8)</f>
        <v/>
      </c>
      <c r="J10" s="109" t="str">
        <f>IF(I10="","","-")</f>
        <v/>
      </c>
      <c r="K10" s="110" t="str">
        <f>+L8</f>
        <v/>
      </c>
      <c r="L10" s="263"/>
      <c r="M10" s="264"/>
      <c r="N10" s="265"/>
      <c r="O10" s="108" t="str">
        <f>IF(C15="","",C15)</f>
        <v/>
      </c>
      <c r="P10" s="109" t="str">
        <f>IF(O10="","","-")</f>
        <v/>
      </c>
      <c r="Q10" s="110" t="str">
        <f>IF(E15="","",E15)</f>
        <v/>
      </c>
      <c r="R10" s="108" t="str">
        <f>IF(C13="","",C13)</f>
        <v/>
      </c>
      <c r="S10" s="109" t="str">
        <f>IF(R10="","","-")</f>
        <v/>
      </c>
      <c r="T10" s="110" t="str">
        <f>IF(E13="","",E13)</f>
        <v/>
      </c>
      <c r="U10" s="248"/>
      <c r="V10" s="248"/>
      <c r="W10" s="248"/>
      <c r="X10" s="248"/>
      <c r="Y10" s="248"/>
      <c r="Z10" s="248"/>
      <c r="AA10" s="248"/>
      <c r="AB10" s="245"/>
      <c r="AC10" s="98">
        <f>SUM(I10,L10,O10,R10)</f>
        <v>0</v>
      </c>
      <c r="AD10" s="98">
        <f>SUM(K10,N10,Q10,T10,)</f>
        <v>0</v>
      </c>
      <c r="AE10" s="98" t="str">
        <f>IF(AF10=0,"",RANK(AF10,$AF$7:$AF$14))</f>
        <v/>
      </c>
      <c r="AF10" s="98">
        <f>AA9*10000+Z9*100+X9</f>
        <v>0</v>
      </c>
      <c r="AG10" s="98" t="str">
        <f>AE10</f>
        <v/>
      </c>
      <c r="AH10" s="98" t="str">
        <f>H9</f>
        <v>鹿島アントラーズジュニア</v>
      </c>
    </row>
    <row r="11" spans="1:42" ht="20.100000000000001" customHeight="1" x14ac:dyDescent="0.15">
      <c r="A11" s="118" t="s">
        <v>40</v>
      </c>
      <c r="B11" s="119" t="str">
        <f>B7</f>
        <v>波崎太田ＦＣ</v>
      </c>
      <c r="C11" s="120"/>
      <c r="D11" s="119" t="s">
        <v>95</v>
      </c>
      <c r="E11" s="120"/>
      <c r="F11" s="121" t="str">
        <f>B8</f>
        <v>玉造FC</v>
      </c>
      <c r="G11" s="122"/>
      <c r="H11" s="254" t="str">
        <f>O5</f>
        <v>波崎太田ＦＣ</v>
      </c>
      <c r="I11" s="251" t="str">
        <f>IF(I12="","",IF(I12-K12&gt;=1,"○",IF(I12-K12&lt;=-1,"●",IF(I12="","",IF(I12-K12=0,"△","")))))</f>
        <v/>
      </c>
      <c r="J11" s="252"/>
      <c r="K11" s="253"/>
      <c r="L11" s="251" t="str">
        <f>IF(L12="","",IF(L12-N12&gt;=1,"○",IF(L12-N12&lt;=-1,"●",IF(L12="","",IF(L12-N12=0,"△","")))))</f>
        <v/>
      </c>
      <c r="M11" s="252"/>
      <c r="N11" s="253"/>
      <c r="O11" s="256"/>
      <c r="P11" s="257"/>
      <c r="Q11" s="258"/>
      <c r="R11" s="251" t="str">
        <f>IF(R12="","",IF(R12-T12&gt;=1,"○",IF(R12-T12&lt;=-1,"●",IF(R12="","",IF(R12-T12=0,"△","")))))</f>
        <v/>
      </c>
      <c r="S11" s="252"/>
      <c r="T11" s="253"/>
      <c r="U11" s="250">
        <f>COUNTIF($I11:$T11,"○")</f>
        <v>0</v>
      </c>
      <c r="V11" s="250">
        <f>COUNTIF($I11:$T11,"●")</f>
        <v>0</v>
      </c>
      <c r="W11" s="250">
        <f>COUNTIF($I11:$T11,"△")</f>
        <v>0</v>
      </c>
      <c r="X11" s="250">
        <f>IF(AC12="","",AC12)</f>
        <v>0</v>
      </c>
      <c r="Y11" s="250">
        <f>IF(AD12="","",AD12)</f>
        <v>0</v>
      </c>
      <c r="Z11" s="250">
        <f>+X11-Y11</f>
        <v>0</v>
      </c>
      <c r="AA11" s="250">
        <f>U11*3+W11</f>
        <v>0</v>
      </c>
      <c r="AB11" s="245" t="str">
        <f>+AE12</f>
        <v/>
      </c>
    </row>
    <row r="12" spans="1:42" ht="20.100000000000001" customHeight="1" x14ac:dyDescent="0.15">
      <c r="A12" s="118" t="s">
        <v>128</v>
      </c>
      <c r="B12" s="119" t="str">
        <f>B5</f>
        <v>FC波崎　B</v>
      </c>
      <c r="C12" s="120"/>
      <c r="D12" s="119" t="s">
        <v>95</v>
      </c>
      <c r="E12" s="120"/>
      <c r="F12" s="121" t="str">
        <f>B11</f>
        <v>波崎太田ＦＣ</v>
      </c>
      <c r="G12" s="122"/>
      <c r="H12" s="262"/>
      <c r="I12" s="108" t="str">
        <f>IF(Q8="","",+Q8)</f>
        <v/>
      </c>
      <c r="J12" s="109" t="str">
        <f>IF(I12="","","-")</f>
        <v/>
      </c>
      <c r="K12" s="110" t="str">
        <f>O8</f>
        <v/>
      </c>
      <c r="L12" s="108" t="str">
        <f>IF(Q10="","",Q10)</f>
        <v/>
      </c>
      <c r="M12" s="109" t="str">
        <f>IF(L12="","","-")</f>
        <v/>
      </c>
      <c r="N12" s="110" t="str">
        <f>O10</f>
        <v/>
      </c>
      <c r="O12" s="263"/>
      <c r="P12" s="264"/>
      <c r="Q12" s="265"/>
      <c r="R12" s="108" t="str">
        <f>IF(C11="","",C11)</f>
        <v/>
      </c>
      <c r="S12" s="109" t="str">
        <f>IF(R12="","","-")</f>
        <v/>
      </c>
      <c r="T12" s="110" t="str">
        <f>IF(E11="","",E11)</f>
        <v/>
      </c>
      <c r="U12" s="248"/>
      <c r="V12" s="248"/>
      <c r="W12" s="248"/>
      <c r="X12" s="248"/>
      <c r="Y12" s="248"/>
      <c r="Z12" s="248"/>
      <c r="AA12" s="248"/>
      <c r="AB12" s="245"/>
      <c r="AC12" s="98">
        <f>SUM(I12,L12,O12,R12)</f>
        <v>0</v>
      </c>
      <c r="AD12" s="98">
        <f>SUM(K12,N12,Q12,T12,)</f>
        <v>0</v>
      </c>
      <c r="AE12" s="98" t="str">
        <f>IF(AF12=0,"",RANK(AF12,$AF$7:$AF$14))</f>
        <v/>
      </c>
      <c r="AF12" s="98">
        <f>AA11*10000+Z11*100+X11</f>
        <v>0</v>
      </c>
      <c r="AG12" s="98" t="str">
        <f>AE12</f>
        <v/>
      </c>
      <c r="AH12" s="98" t="str">
        <f>H11</f>
        <v>波崎太田ＦＣ</v>
      </c>
    </row>
    <row r="13" spans="1:42" ht="20.100000000000001" customHeight="1" x14ac:dyDescent="0.15">
      <c r="A13" s="118" t="s">
        <v>1</v>
      </c>
      <c r="B13" s="119" t="str">
        <f>B6</f>
        <v>鹿島アントラーズジュニア</v>
      </c>
      <c r="C13" s="120"/>
      <c r="D13" s="119" t="s">
        <v>127</v>
      </c>
      <c r="E13" s="120"/>
      <c r="F13" s="121" t="str">
        <f>F11</f>
        <v>玉造FC</v>
      </c>
      <c r="G13" s="122"/>
      <c r="H13" s="254" t="str">
        <f>R5</f>
        <v>玉造FC</v>
      </c>
      <c r="I13" s="251" t="str">
        <f>IF(I14="","",IF(I14-K14&gt;=1,"○",IF(I14-K14&lt;=-1,"●",IF(I14="","",IF(I14-K14=0,"△","")))))</f>
        <v/>
      </c>
      <c r="J13" s="252"/>
      <c r="K13" s="253"/>
      <c r="L13" s="251" t="str">
        <f>IF(L14="","",IF(L14-N14&gt;=1,"○",IF(L14-N14&lt;=-1,"●",IF(L14="","",IF(L14-N14=0,"△","")))))</f>
        <v/>
      </c>
      <c r="M13" s="252"/>
      <c r="N13" s="253"/>
      <c r="O13" s="251" t="str">
        <f>IF(O14="","",IF(O14-Q14&gt;=1,"○",IF(O14-Q14&lt;=-1,"●",IF(O14="","",IF(O14-Q14=0,"△","")))))</f>
        <v/>
      </c>
      <c r="P13" s="252"/>
      <c r="Q13" s="253"/>
      <c r="R13" s="256"/>
      <c r="S13" s="257"/>
      <c r="T13" s="258"/>
      <c r="U13" s="248">
        <f>COUNTIF($I13:$T13,"○")</f>
        <v>0</v>
      </c>
      <c r="V13" s="248">
        <f>COUNTIF($I13:$T13,"●")</f>
        <v>0</v>
      </c>
      <c r="W13" s="248">
        <f>COUNTIF($I13:$T13,"△")</f>
        <v>0</v>
      </c>
      <c r="X13" s="248">
        <f>IF(AC14="","",AC14)</f>
        <v>0</v>
      </c>
      <c r="Y13" s="248">
        <f>IF(AD14="","",AD14)</f>
        <v>0</v>
      </c>
      <c r="Z13" s="248">
        <f>+X13-Y13</f>
        <v>0</v>
      </c>
      <c r="AA13" s="248">
        <f>U13*3+W13</f>
        <v>0</v>
      </c>
      <c r="AB13" s="245" t="str">
        <f>+AE14</f>
        <v/>
      </c>
    </row>
    <row r="14" spans="1:42" ht="20.100000000000001" customHeight="1" thickBot="1" x14ac:dyDescent="0.2">
      <c r="A14" s="118" t="s">
        <v>129</v>
      </c>
      <c r="B14" s="119" t="str">
        <f>B5</f>
        <v>FC波崎　B</v>
      </c>
      <c r="C14" s="120"/>
      <c r="D14" s="119" t="s">
        <v>95</v>
      </c>
      <c r="E14" s="120"/>
      <c r="F14" s="121" t="str">
        <f>B8</f>
        <v>玉造FC</v>
      </c>
      <c r="G14" s="122"/>
      <c r="H14" s="255"/>
      <c r="I14" s="123" t="str">
        <f>IF(T8="","",+T8)</f>
        <v/>
      </c>
      <c r="J14" s="124" t="str">
        <f>IF(I14="","","-")</f>
        <v/>
      </c>
      <c r="K14" s="125" t="str">
        <f>R8</f>
        <v/>
      </c>
      <c r="L14" s="123" t="str">
        <f>IF(T10="","",+T10)</f>
        <v/>
      </c>
      <c r="M14" s="124" t="str">
        <f>IF(L14="","","-")</f>
        <v/>
      </c>
      <c r="N14" s="125" t="str">
        <f>R10</f>
        <v/>
      </c>
      <c r="O14" s="123" t="str">
        <f>IF(T12="","",T12)</f>
        <v/>
      </c>
      <c r="P14" s="124" t="str">
        <f>IF(O14="","","-")</f>
        <v/>
      </c>
      <c r="Q14" s="125" t="str">
        <f>R12</f>
        <v/>
      </c>
      <c r="R14" s="259"/>
      <c r="S14" s="260"/>
      <c r="T14" s="261"/>
      <c r="U14" s="249"/>
      <c r="V14" s="249"/>
      <c r="W14" s="249"/>
      <c r="X14" s="249"/>
      <c r="Y14" s="249"/>
      <c r="Z14" s="249"/>
      <c r="AA14" s="249"/>
      <c r="AB14" s="246"/>
      <c r="AC14" s="98">
        <f>SUM(I14,L14,O14,R14)</f>
        <v>0</v>
      </c>
      <c r="AD14" s="98">
        <f>SUM(K14,N14,Q14,T14,)</f>
        <v>0</v>
      </c>
      <c r="AE14" s="98" t="str">
        <f>IF(AF14=0,"",RANK(AF14,$AF$7:$AF$14))</f>
        <v/>
      </c>
      <c r="AF14" s="98">
        <f>AA13*10000+Z13*100+X13</f>
        <v>0</v>
      </c>
      <c r="AG14" s="98" t="str">
        <f>AE14</f>
        <v/>
      </c>
      <c r="AH14" s="98" t="str">
        <f>H13</f>
        <v>玉造FC</v>
      </c>
    </row>
    <row r="15" spans="1:42" ht="20.100000000000001" customHeight="1" thickBot="1" x14ac:dyDescent="0.2">
      <c r="A15" s="96" t="s">
        <v>43</v>
      </c>
      <c r="B15" s="89" t="str">
        <f>B6</f>
        <v>鹿島アントラーズジュニア</v>
      </c>
      <c r="C15" s="88"/>
      <c r="D15" s="89" t="s">
        <v>127</v>
      </c>
      <c r="E15" s="88"/>
      <c r="F15" s="126" t="str">
        <f>B7</f>
        <v>波崎太田ＦＣ</v>
      </c>
      <c r="G15" s="122"/>
    </row>
    <row r="16" spans="1:42" s="130" customFormat="1" ht="20.100000000000001" customHeight="1" x14ac:dyDescent="0.15">
      <c r="A16" s="127"/>
      <c r="B16" s="128"/>
      <c r="C16" s="128"/>
      <c r="D16" s="128"/>
      <c r="E16" s="128"/>
      <c r="F16" s="128"/>
      <c r="G16" s="129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2"/>
      <c r="AP16" s="132"/>
    </row>
    <row r="17" spans="1:42" ht="20.100000000000001" customHeight="1" thickBot="1" x14ac:dyDescent="0.2">
      <c r="J17" s="133" t="s">
        <v>152</v>
      </c>
      <c r="K17" s="247" t="str">
        <f>AD18</f>
        <v/>
      </c>
      <c r="L17" s="247"/>
      <c r="M17" s="247"/>
      <c r="N17" s="247"/>
      <c r="O17" s="133" t="s">
        <v>153</v>
      </c>
      <c r="P17" s="247" t="str">
        <f>AD19</f>
        <v/>
      </c>
      <c r="Q17" s="247"/>
      <c r="R17" s="247"/>
      <c r="S17" s="247"/>
    </row>
    <row r="18" spans="1:42" ht="20.100000000000001" customHeight="1" thickBot="1" x14ac:dyDescent="0.2">
      <c r="A18" s="284" t="s">
        <v>130</v>
      </c>
      <c r="B18" s="285"/>
      <c r="C18" s="285"/>
      <c r="D18" s="286" t="s">
        <v>118</v>
      </c>
      <c r="E18" s="286"/>
      <c r="F18" s="287"/>
      <c r="G18" s="103"/>
      <c r="H18" s="104"/>
      <c r="AC18" s="98">
        <v>1</v>
      </c>
      <c r="AD18" s="98" t="str">
        <f>IF(C24="","",VLOOKUP(AC18,AG22:AH28,2,FALSE))</f>
        <v/>
      </c>
    </row>
    <row r="19" spans="1:42" ht="20.100000000000001" customHeight="1" x14ac:dyDescent="0.15">
      <c r="A19" s="105">
        <v>1</v>
      </c>
      <c r="B19" s="295" t="str">
        <f>'Ａ～Ｄ'!B20</f>
        <v>フォルサ若松ＦＣ　A</v>
      </c>
      <c r="C19" s="296"/>
      <c r="D19" s="296"/>
      <c r="E19" s="296"/>
      <c r="F19" s="297"/>
      <c r="G19" s="106"/>
      <c r="H19" s="288"/>
      <c r="I19" s="290" t="str">
        <f>B19</f>
        <v>フォルサ若松ＦＣ　A</v>
      </c>
      <c r="J19" s="290"/>
      <c r="K19" s="290"/>
      <c r="L19" s="290" t="str">
        <f>B20</f>
        <v>三笠小SSS B</v>
      </c>
      <c r="M19" s="290"/>
      <c r="N19" s="290"/>
      <c r="O19" s="290" t="str">
        <f>B21</f>
        <v>FCドルフィン大洋・北浦</v>
      </c>
      <c r="P19" s="290"/>
      <c r="Q19" s="290"/>
      <c r="R19" s="290" t="str">
        <f>B22</f>
        <v>FCｸﾚｾｰﾙ</v>
      </c>
      <c r="S19" s="290"/>
      <c r="T19" s="290"/>
      <c r="U19" s="282" t="s">
        <v>119</v>
      </c>
      <c r="V19" s="282" t="s">
        <v>120</v>
      </c>
      <c r="W19" s="282" t="s">
        <v>121</v>
      </c>
      <c r="X19" s="282" t="s">
        <v>20</v>
      </c>
      <c r="Y19" s="282" t="s">
        <v>21</v>
      </c>
      <c r="Z19" s="282" t="s">
        <v>122</v>
      </c>
      <c r="AA19" s="282" t="s">
        <v>123</v>
      </c>
      <c r="AB19" s="273" t="s">
        <v>24</v>
      </c>
      <c r="AC19" s="98">
        <v>2</v>
      </c>
      <c r="AD19" s="98" t="str">
        <f>IF(C24="","",VLOOKUP(AC19,AG22:AH28,2,FALSE))</f>
        <v/>
      </c>
    </row>
    <row r="20" spans="1:42" ht="20.100000000000001" customHeight="1" thickBot="1" x14ac:dyDescent="0.2">
      <c r="A20" s="107">
        <v>2</v>
      </c>
      <c r="B20" s="266" t="str">
        <f>'Ａ～Ｄ'!C20</f>
        <v>三笠小SSS B</v>
      </c>
      <c r="C20" s="267"/>
      <c r="D20" s="267"/>
      <c r="E20" s="267"/>
      <c r="F20" s="268"/>
      <c r="G20" s="106"/>
      <c r="H20" s="289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83"/>
      <c r="V20" s="283"/>
      <c r="W20" s="283"/>
      <c r="X20" s="283"/>
      <c r="Y20" s="283"/>
      <c r="Z20" s="283"/>
      <c r="AA20" s="283"/>
      <c r="AB20" s="274"/>
    </row>
    <row r="21" spans="1:42" ht="20.100000000000001" customHeight="1" thickTop="1" x14ac:dyDescent="0.15">
      <c r="A21" s="107">
        <v>3</v>
      </c>
      <c r="B21" s="266" t="str">
        <f>'Ａ～Ｄ'!D20</f>
        <v>FCドルフィン大洋・北浦</v>
      </c>
      <c r="C21" s="267"/>
      <c r="D21" s="267"/>
      <c r="E21" s="267"/>
      <c r="F21" s="268"/>
      <c r="G21" s="106"/>
      <c r="H21" s="275" t="str">
        <f>I19</f>
        <v>フォルサ若松ＦＣ　A</v>
      </c>
      <c r="I21" s="276"/>
      <c r="J21" s="277"/>
      <c r="K21" s="278"/>
      <c r="L21" s="279" t="str">
        <f>IF(L22="","",IF(L22-N22&gt;=1,"○",IF(L22-N22&lt;=-1,"●",IF(L22="","",IF(L22-N22=0,"△","")))))</f>
        <v/>
      </c>
      <c r="M21" s="280"/>
      <c r="N21" s="281"/>
      <c r="O21" s="279" t="str">
        <f>IF(O22="","",IF(O22-Q22&gt;=1,"○",IF(O22-Q22&lt;=-1,"●",IF(O22="","",IF(O22-Q22=0,"△","")))))</f>
        <v/>
      </c>
      <c r="P21" s="280"/>
      <c r="Q21" s="281"/>
      <c r="R21" s="279" t="str">
        <f>IF(R22="","",IF(R22-T22&gt;=1,"○",IF(R22-T22&lt;=-1,"●",IF(R22="","",IF(R22-T22=0,"△","")))))</f>
        <v/>
      </c>
      <c r="S21" s="280"/>
      <c r="T21" s="281"/>
      <c r="U21" s="250">
        <f>COUNTIF($I21:$T21,"○")</f>
        <v>0</v>
      </c>
      <c r="V21" s="250">
        <f>COUNTIF($I21:$T21,"●")</f>
        <v>0</v>
      </c>
      <c r="W21" s="250">
        <f>COUNTIF($I21:$T21,"△")</f>
        <v>0</v>
      </c>
      <c r="X21" s="250">
        <f>IF(AC22="","",AC22)</f>
        <v>0</v>
      </c>
      <c r="Y21" s="250">
        <f>IF(AD22="","",AD22)</f>
        <v>0</v>
      </c>
      <c r="Z21" s="250">
        <f>+X21-Y21</f>
        <v>0</v>
      </c>
      <c r="AA21" s="250">
        <f>U21*3+W21</f>
        <v>0</v>
      </c>
      <c r="AB21" s="272" t="str">
        <f>+AE22</f>
        <v/>
      </c>
    </row>
    <row r="22" spans="1:42" ht="20.100000000000001" customHeight="1" thickBot="1" x14ac:dyDescent="0.2">
      <c r="A22" s="107">
        <v>4</v>
      </c>
      <c r="B22" s="292" t="str">
        <f>'Ａ～Ｄ'!E20</f>
        <v>FCｸﾚｾｰﾙ</v>
      </c>
      <c r="C22" s="293"/>
      <c r="D22" s="293"/>
      <c r="E22" s="293"/>
      <c r="F22" s="294"/>
      <c r="G22" s="106"/>
      <c r="H22" s="262"/>
      <c r="I22" s="263"/>
      <c r="J22" s="264"/>
      <c r="K22" s="265"/>
      <c r="L22" s="108" t="str">
        <f>IF(C24="","",C24)</f>
        <v/>
      </c>
      <c r="M22" s="109" t="str">
        <f>IF(L22="","","-")</f>
        <v/>
      </c>
      <c r="N22" s="110" t="str">
        <f>IF(E24="","",E24)</f>
        <v/>
      </c>
      <c r="O22" s="108" t="str">
        <f>IF(C26="","",C26)</f>
        <v/>
      </c>
      <c r="P22" s="109" t="str">
        <f>IF(O22="","","-")</f>
        <v/>
      </c>
      <c r="Q22" s="110" t="str">
        <f>IF(E26="","",E26)</f>
        <v/>
      </c>
      <c r="R22" s="108" t="str">
        <f>IF(C28="","",C28)</f>
        <v/>
      </c>
      <c r="S22" s="109" t="str">
        <f>IF(R22="","","-")</f>
        <v/>
      </c>
      <c r="T22" s="110" t="str">
        <f>IF(E28="","",E28)</f>
        <v/>
      </c>
      <c r="U22" s="248"/>
      <c r="V22" s="248"/>
      <c r="W22" s="248"/>
      <c r="X22" s="248"/>
      <c r="Y22" s="248"/>
      <c r="Z22" s="248"/>
      <c r="AA22" s="248"/>
      <c r="AB22" s="245"/>
      <c r="AC22" s="98">
        <f>SUM(I22,L22,O22,R22)</f>
        <v>0</v>
      </c>
      <c r="AD22" s="98">
        <f>SUM(K22,N22,Q22,T22,)</f>
        <v>0</v>
      </c>
      <c r="AE22" s="98" t="str">
        <f>IF(AF22=0,"",RANK(AF22,$AF$22:$AF$28))</f>
        <v/>
      </c>
      <c r="AF22" s="98">
        <f>AA21*10000+Z21*100+X21</f>
        <v>0</v>
      </c>
      <c r="AG22" s="98" t="str">
        <f>AE22</f>
        <v/>
      </c>
      <c r="AH22" s="98" t="str">
        <f>H21</f>
        <v>フォルサ若松ＦＣ　A</v>
      </c>
    </row>
    <row r="23" spans="1:42" ht="20.100000000000001" customHeight="1" thickTop="1" thickBot="1" x14ac:dyDescent="0.2">
      <c r="A23" s="111" t="s">
        <v>124</v>
      </c>
      <c r="B23" s="112" t="s">
        <v>125</v>
      </c>
      <c r="C23" s="269">
        <f>C9</f>
        <v>42567</v>
      </c>
      <c r="D23" s="270"/>
      <c r="E23" s="271"/>
      <c r="F23" s="113" t="s">
        <v>125</v>
      </c>
      <c r="G23" s="106"/>
      <c r="H23" s="254" t="str">
        <f>L19</f>
        <v>三笠小SSS B</v>
      </c>
      <c r="I23" s="251" t="str">
        <f>IF(I24="","",IF(I24-K24&gt;=1,"○",IF(I24-K24&lt;=-1,"●",IF(I24="","",IF(I24-K24=0,"△","")))))</f>
        <v/>
      </c>
      <c r="J23" s="252"/>
      <c r="K23" s="253"/>
      <c r="L23" s="256"/>
      <c r="M23" s="257"/>
      <c r="N23" s="258"/>
      <c r="O23" s="251" t="str">
        <f>IF(O24="","",IF(O24-Q24&gt;=1,"○",IF(O24-Q24&lt;=-1,"●",IF(O24="","",IF(O24-Q24=0,"△","")))))</f>
        <v/>
      </c>
      <c r="P23" s="252"/>
      <c r="Q23" s="253"/>
      <c r="R23" s="251" t="str">
        <f>IF(R24="","",IF(R24-T24&gt;=1,"○",IF(R24-T24&lt;=-1,"●",IF(R24="","",IF(R24-T24=0,"△","")))))</f>
        <v/>
      </c>
      <c r="S23" s="252"/>
      <c r="T23" s="253"/>
      <c r="U23" s="250">
        <f>COUNTIF($I23:$T23,"○")</f>
        <v>0</v>
      </c>
      <c r="V23" s="250">
        <f>COUNTIF($I23:$T23,"●")</f>
        <v>0</v>
      </c>
      <c r="W23" s="250">
        <f>COUNTIF($I23:$T23,"△")</f>
        <v>0</v>
      </c>
      <c r="X23" s="250">
        <f>IF(AC24="","",AC24)</f>
        <v>0</v>
      </c>
      <c r="Y23" s="250">
        <f>IF(AD24="","",AD24)</f>
        <v>0</v>
      </c>
      <c r="Z23" s="250">
        <f>+X23-Y23</f>
        <v>0</v>
      </c>
      <c r="AA23" s="250">
        <f>U23*3+W23</f>
        <v>0</v>
      </c>
      <c r="AB23" s="245" t="str">
        <f>+AE24</f>
        <v/>
      </c>
    </row>
    <row r="24" spans="1:42" ht="20.100000000000001" customHeight="1" thickTop="1" x14ac:dyDescent="0.15">
      <c r="A24" s="114" t="s">
        <v>126</v>
      </c>
      <c r="B24" s="115" t="str">
        <f>B19</f>
        <v>フォルサ若松ＦＣ　A</v>
      </c>
      <c r="C24" s="116"/>
      <c r="D24" s="115" t="s">
        <v>127</v>
      </c>
      <c r="E24" s="116"/>
      <c r="F24" s="117" t="str">
        <f>B20</f>
        <v>三笠小SSS B</v>
      </c>
      <c r="G24" s="106"/>
      <c r="H24" s="262"/>
      <c r="I24" s="108" t="str">
        <f>IF(N22="","",+N22)</f>
        <v/>
      </c>
      <c r="J24" s="109" t="str">
        <f>IF(I24="","","-")</f>
        <v/>
      </c>
      <c r="K24" s="110" t="str">
        <f>+L22</f>
        <v/>
      </c>
      <c r="L24" s="263"/>
      <c r="M24" s="264"/>
      <c r="N24" s="265"/>
      <c r="O24" s="108" t="str">
        <f>IF(C29="","",C29)</f>
        <v/>
      </c>
      <c r="P24" s="109" t="str">
        <f>IF(O24="","","-")</f>
        <v/>
      </c>
      <c r="Q24" s="110" t="str">
        <f>IF(E29="","",E29)</f>
        <v/>
      </c>
      <c r="R24" s="108" t="str">
        <f>IF(C27="","",C27)</f>
        <v/>
      </c>
      <c r="S24" s="109" t="str">
        <f>IF(R24="","","-")</f>
        <v/>
      </c>
      <c r="T24" s="110" t="str">
        <f>IF(E27="","",E27)</f>
        <v/>
      </c>
      <c r="U24" s="248"/>
      <c r="V24" s="248"/>
      <c r="W24" s="248"/>
      <c r="X24" s="248"/>
      <c r="Y24" s="248"/>
      <c r="Z24" s="248"/>
      <c r="AA24" s="248"/>
      <c r="AB24" s="245"/>
      <c r="AC24" s="98">
        <f>SUM(I24,L24,O24,R24)</f>
        <v>0</v>
      </c>
      <c r="AD24" s="98">
        <f>SUM(K24,N24,Q24,T24,)</f>
        <v>0</v>
      </c>
      <c r="AE24" s="98" t="str">
        <f>IF(AF24=0,"",RANK(AF24,$AF$22:$AF$28))</f>
        <v/>
      </c>
      <c r="AF24" s="98">
        <f>AA23*10000+Z23*100+X23</f>
        <v>0</v>
      </c>
      <c r="AG24" s="98" t="str">
        <f>AE24</f>
        <v/>
      </c>
      <c r="AH24" s="98" t="str">
        <f>H23</f>
        <v>三笠小SSS B</v>
      </c>
    </row>
    <row r="25" spans="1:42" ht="20.100000000000001" customHeight="1" x14ac:dyDescent="0.15">
      <c r="A25" s="118" t="s">
        <v>131</v>
      </c>
      <c r="B25" s="119" t="str">
        <f>B21</f>
        <v>FCドルフィン大洋・北浦</v>
      </c>
      <c r="C25" s="120"/>
      <c r="D25" s="119" t="s">
        <v>132</v>
      </c>
      <c r="E25" s="120"/>
      <c r="F25" s="121" t="str">
        <f>B22</f>
        <v>FCｸﾚｾｰﾙ</v>
      </c>
      <c r="G25" s="122"/>
      <c r="H25" s="254" t="str">
        <f>O19</f>
        <v>FCドルフィン大洋・北浦</v>
      </c>
      <c r="I25" s="251" t="str">
        <f>IF(I26="","",IF(I26-K26&gt;=1,"○",IF(I26-K26&lt;=-1,"●",IF(I26="","",IF(I26-K26=0,"△","")))))</f>
        <v/>
      </c>
      <c r="J25" s="252"/>
      <c r="K25" s="253"/>
      <c r="L25" s="251" t="str">
        <f>IF(L26="","",IF(L26-N26&gt;=1,"○",IF(L26-N26&lt;=-1,"●",IF(L26="","",IF(L26-N26=0,"△","")))))</f>
        <v/>
      </c>
      <c r="M25" s="252"/>
      <c r="N25" s="253"/>
      <c r="O25" s="256"/>
      <c r="P25" s="257"/>
      <c r="Q25" s="258"/>
      <c r="R25" s="251" t="str">
        <f>IF(R26="","",IF(R26-T26&gt;=1,"○",IF(R26-T26&lt;=-1,"●",IF(R26="","",IF(R26-T26=0,"△","")))))</f>
        <v/>
      </c>
      <c r="S25" s="252"/>
      <c r="T25" s="253"/>
      <c r="U25" s="250">
        <f>COUNTIF($I25:$T25,"○")</f>
        <v>0</v>
      </c>
      <c r="V25" s="250">
        <f>COUNTIF($I25:$T25,"●")</f>
        <v>0</v>
      </c>
      <c r="W25" s="250">
        <f>COUNTIF($I25:$T25,"△")</f>
        <v>0</v>
      </c>
      <c r="X25" s="250">
        <f>IF(AC26="","",AC26)</f>
        <v>0</v>
      </c>
      <c r="Y25" s="250">
        <f>IF(AD26="","",AD26)</f>
        <v>0</v>
      </c>
      <c r="Z25" s="250">
        <f>+X25-Y25</f>
        <v>0</v>
      </c>
      <c r="AA25" s="250">
        <f>U25*3+W25</f>
        <v>0</v>
      </c>
      <c r="AB25" s="245" t="str">
        <f>+AE26</f>
        <v/>
      </c>
    </row>
    <row r="26" spans="1:42" ht="20.100000000000001" customHeight="1" x14ac:dyDescent="0.15">
      <c r="A26" s="118" t="s">
        <v>133</v>
      </c>
      <c r="B26" s="119" t="str">
        <f>B19</f>
        <v>フォルサ若松ＦＣ　A</v>
      </c>
      <c r="C26" s="120"/>
      <c r="D26" s="119" t="s">
        <v>134</v>
      </c>
      <c r="E26" s="120"/>
      <c r="F26" s="121" t="str">
        <f>B25</f>
        <v>FCドルフィン大洋・北浦</v>
      </c>
      <c r="G26" s="122"/>
      <c r="H26" s="262"/>
      <c r="I26" s="108" t="str">
        <f>IF(Q22="","",+Q22)</f>
        <v/>
      </c>
      <c r="J26" s="109" t="str">
        <f>IF(I26="","","-")</f>
        <v/>
      </c>
      <c r="K26" s="110" t="str">
        <f>O22</f>
        <v/>
      </c>
      <c r="L26" s="108" t="str">
        <f>IF(Q24="","",Q24)</f>
        <v/>
      </c>
      <c r="M26" s="109" t="str">
        <f>IF(L26="","","-")</f>
        <v/>
      </c>
      <c r="N26" s="110" t="str">
        <f>O24</f>
        <v/>
      </c>
      <c r="O26" s="263"/>
      <c r="P26" s="264"/>
      <c r="Q26" s="265"/>
      <c r="R26" s="108" t="str">
        <f>IF(C25="","",C25)</f>
        <v/>
      </c>
      <c r="S26" s="109" t="str">
        <f>IF(R26="","","-")</f>
        <v/>
      </c>
      <c r="T26" s="110" t="str">
        <f>IF(E25="","",E25)</f>
        <v/>
      </c>
      <c r="U26" s="248"/>
      <c r="V26" s="248"/>
      <c r="W26" s="248"/>
      <c r="X26" s="248"/>
      <c r="Y26" s="248"/>
      <c r="Z26" s="248"/>
      <c r="AA26" s="248"/>
      <c r="AB26" s="245"/>
      <c r="AC26" s="98">
        <f>SUM(I26,L26,O26,R26)</f>
        <v>0</v>
      </c>
      <c r="AD26" s="98">
        <f>SUM(K26,N26,Q26,T26,)</f>
        <v>0</v>
      </c>
      <c r="AE26" s="98" t="str">
        <f>IF(AF26=0,"",RANK(AF26,$AF$22:$AF$28))</f>
        <v/>
      </c>
      <c r="AF26" s="98">
        <f>AA25*10000+Z25*100+X25</f>
        <v>0</v>
      </c>
      <c r="AG26" s="98" t="str">
        <f>AE26</f>
        <v/>
      </c>
      <c r="AH26" s="98" t="str">
        <f>H25</f>
        <v>FCドルフィン大洋・北浦</v>
      </c>
    </row>
    <row r="27" spans="1:42" ht="20.100000000000001" customHeight="1" x14ac:dyDescent="0.15">
      <c r="A27" s="118" t="s">
        <v>135</v>
      </c>
      <c r="B27" s="119" t="str">
        <f>B20</f>
        <v>三笠小SSS B</v>
      </c>
      <c r="C27" s="120"/>
      <c r="D27" s="119" t="s">
        <v>136</v>
      </c>
      <c r="E27" s="120"/>
      <c r="F27" s="121" t="str">
        <f>F25</f>
        <v>FCｸﾚｾｰﾙ</v>
      </c>
      <c r="G27" s="122"/>
      <c r="H27" s="254" t="str">
        <f>R19</f>
        <v>FCｸﾚｾｰﾙ</v>
      </c>
      <c r="I27" s="251" t="str">
        <f>IF(I28="","",IF(I28-K28&gt;=1,"○",IF(I28-K28&lt;=-1,"●",IF(I28="","",IF(I28-K28=0,"△","")))))</f>
        <v/>
      </c>
      <c r="J27" s="252"/>
      <c r="K27" s="253"/>
      <c r="L27" s="251" t="str">
        <f>IF(L28="","",IF(L28-N28&gt;=1,"○",IF(L28-N28&lt;=-1,"●",IF(L28="","",IF(L28-N28=0,"△","")))))</f>
        <v/>
      </c>
      <c r="M27" s="252"/>
      <c r="N27" s="253"/>
      <c r="O27" s="251" t="str">
        <f>IF(O28="","",IF(O28-Q28&gt;=1,"○",IF(O28-Q28&lt;=-1,"●",IF(O28="","",IF(O28-Q28=0,"△","")))))</f>
        <v/>
      </c>
      <c r="P27" s="252"/>
      <c r="Q27" s="253"/>
      <c r="R27" s="256"/>
      <c r="S27" s="257"/>
      <c r="T27" s="258"/>
      <c r="U27" s="248">
        <f>COUNTIF($I27:$T27,"○")</f>
        <v>0</v>
      </c>
      <c r="V27" s="248">
        <f>COUNTIF($I27:$T27,"●")</f>
        <v>0</v>
      </c>
      <c r="W27" s="248">
        <f>COUNTIF($I27:$T27,"△")</f>
        <v>0</v>
      </c>
      <c r="X27" s="248">
        <f>IF(AC28="","",AC28)</f>
        <v>0</v>
      </c>
      <c r="Y27" s="248">
        <f>IF(AD28="","",AD28)</f>
        <v>0</v>
      </c>
      <c r="Z27" s="248">
        <f>+X27-Y27</f>
        <v>0</v>
      </c>
      <c r="AA27" s="248">
        <f>U27*3+W27</f>
        <v>0</v>
      </c>
      <c r="AB27" s="245" t="str">
        <f>+AE28</f>
        <v/>
      </c>
    </row>
    <row r="28" spans="1:42" ht="20.100000000000001" customHeight="1" thickBot="1" x14ac:dyDescent="0.2">
      <c r="A28" s="118" t="s">
        <v>137</v>
      </c>
      <c r="B28" s="119" t="str">
        <f>B19</f>
        <v>フォルサ若松ＦＣ　A</v>
      </c>
      <c r="C28" s="120"/>
      <c r="D28" s="119" t="s">
        <v>136</v>
      </c>
      <c r="E28" s="120"/>
      <c r="F28" s="121" t="str">
        <f>B22</f>
        <v>FCｸﾚｾｰﾙ</v>
      </c>
      <c r="G28" s="122"/>
      <c r="H28" s="255"/>
      <c r="I28" s="123" t="str">
        <f>IF(T22="","",+T22)</f>
        <v/>
      </c>
      <c r="J28" s="124" t="str">
        <f>IF(I28="","","-")</f>
        <v/>
      </c>
      <c r="K28" s="125" t="str">
        <f>R22</f>
        <v/>
      </c>
      <c r="L28" s="123" t="str">
        <f>IF(T24="","",+T24)</f>
        <v/>
      </c>
      <c r="M28" s="124" t="str">
        <f>IF(L28="","","-")</f>
        <v/>
      </c>
      <c r="N28" s="125" t="str">
        <f>R24</f>
        <v/>
      </c>
      <c r="O28" s="123" t="str">
        <f>IF(T26="","",T26)</f>
        <v/>
      </c>
      <c r="P28" s="124" t="str">
        <f>IF(O28="","","-")</f>
        <v/>
      </c>
      <c r="Q28" s="125" t="str">
        <f>R26</f>
        <v/>
      </c>
      <c r="R28" s="259"/>
      <c r="S28" s="260"/>
      <c r="T28" s="261"/>
      <c r="U28" s="249"/>
      <c r="V28" s="249"/>
      <c r="W28" s="249"/>
      <c r="X28" s="249"/>
      <c r="Y28" s="249"/>
      <c r="Z28" s="249"/>
      <c r="AA28" s="249"/>
      <c r="AB28" s="246"/>
      <c r="AC28" s="98">
        <f>SUM(I28,L28,O28,R28)</f>
        <v>0</v>
      </c>
      <c r="AD28" s="98">
        <f>SUM(K28,N28,Q28,T28,)</f>
        <v>0</v>
      </c>
      <c r="AE28" s="98" t="str">
        <f>IF(AF28=0,"",RANK(AF28,$AF$22:$AF$28))</f>
        <v/>
      </c>
      <c r="AF28" s="98">
        <f>AA27*10000+Z27*100+X27</f>
        <v>0</v>
      </c>
      <c r="AG28" s="98" t="str">
        <f>AE28</f>
        <v/>
      </c>
      <c r="AH28" s="98" t="str">
        <f>H27</f>
        <v>FCｸﾚｾｰﾙ</v>
      </c>
    </row>
    <row r="29" spans="1:42" ht="20.100000000000001" customHeight="1" thickBot="1" x14ac:dyDescent="0.2">
      <c r="A29" s="96" t="s">
        <v>138</v>
      </c>
      <c r="B29" s="89" t="str">
        <f>B20</f>
        <v>三笠小SSS B</v>
      </c>
      <c r="C29" s="88"/>
      <c r="D29" s="89" t="s">
        <v>139</v>
      </c>
      <c r="E29" s="88"/>
      <c r="F29" s="126" t="str">
        <f>B21</f>
        <v>FCドルフィン大洋・北浦</v>
      </c>
      <c r="G29" s="122"/>
    </row>
    <row r="30" spans="1:42" s="130" customFormat="1" ht="20.100000000000001" customHeight="1" x14ac:dyDescent="0.15">
      <c r="A30" s="127"/>
      <c r="B30" s="128"/>
      <c r="C30" s="128"/>
      <c r="D30" s="128"/>
      <c r="E30" s="128"/>
      <c r="F30" s="128"/>
      <c r="G30" s="129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2"/>
      <c r="AP30" s="132"/>
    </row>
    <row r="31" spans="1:42" ht="20.100000000000001" customHeight="1" thickBot="1" x14ac:dyDescent="0.2">
      <c r="A31" s="101"/>
      <c r="J31" s="133" t="s">
        <v>154</v>
      </c>
      <c r="K31" s="247" t="str">
        <f>AD32</f>
        <v/>
      </c>
      <c r="L31" s="247"/>
      <c r="M31" s="247"/>
      <c r="N31" s="247"/>
      <c r="O31" s="133" t="s">
        <v>155</v>
      </c>
      <c r="P31" s="247" t="str">
        <f>AD33</f>
        <v/>
      </c>
      <c r="Q31" s="247"/>
      <c r="R31" s="247"/>
      <c r="S31" s="247"/>
    </row>
    <row r="32" spans="1:42" ht="20.100000000000001" customHeight="1" thickBot="1" x14ac:dyDescent="0.2">
      <c r="A32" s="284" t="s">
        <v>140</v>
      </c>
      <c r="B32" s="285"/>
      <c r="C32" s="285"/>
      <c r="D32" s="286" t="s">
        <v>118</v>
      </c>
      <c r="E32" s="286"/>
      <c r="F32" s="287"/>
      <c r="G32" s="103"/>
      <c r="H32" s="104"/>
      <c r="AC32" s="98">
        <v>1</v>
      </c>
      <c r="AD32" s="98" t="str">
        <f>IF(C38="","",VLOOKUP(AC32,AG36:AH42,2,FALSE))</f>
        <v/>
      </c>
    </row>
    <row r="33" spans="1:42" ht="20.100000000000001" customHeight="1" x14ac:dyDescent="0.15">
      <c r="A33" s="105">
        <v>1</v>
      </c>
      <c r="B33" s="266" t="str">
        <f>'Ａ～Ｄ'!B33</f>
        <v>軽野東SSS</v>
      </c>
      <c r="C33" s="267"/>
      <c r="D33" s="267"/>
      <c r="E33" s="267"/>
      <c r="F33" s="268"/>
      <c r="G33" s="106"/>
      <c r="H33" s="288"/>
      <c r="I33" s="290" t="str">
        <f>B33</f>
        <v>軽野東SSS</v>
      </c>
      <c r="J33" s="290"/>
      <c r="K33" s="290"/>
      <c r="L33" s="290" t="str">
        <f>B34</f>
        <v>平井SSS</v>
      </c>
      <c r="M33" s="290"/>
      <c r="N33" s="290"/>
      <c r="O33" s="290" t="str">
        <f>B35</f>
        <v>大野原SSS</v>
      </c>
      <c r="P33" s="290"/>
      <c r="Q33" s="290"/>
      <c r="R33" s="290" t="str">
        <f>B36</f>
        <v>FC麻生</v>
      </c>
      <c r="S33" s="290"/>
      <c r="T33" s="290"/>
      <c r="U33" s="282" t="s">
        <v>119</v>
      </c>
      <c r="V33" s="282" t="s">
        <v>120</v>
      </c>
      <c r="W33" s="282" t="s">
        <v>121</v>
      </c>
      <c r="X33" s="282" t="s">
        <v>20</v>
      </c>
      <c r="Y33" s="282" t="s">
        <v>21</v>
      </c>
      <c r="Z33" s="282" t="s">
        <v>122</v>
      </c>
      <c r="AA33" s="282" t="s">
        <v>123</v>
      </c>
      <c r="AB33" s="273" t="s">
        <v>24</v>
      </c>
      <c r="AC33" s="98">
        <v>2</v>
      </c>
      <c r="AD33" s="98" t="str">
        <f>IF(C38="","",VLOOKUP(AC33,AG36:AH42,2,FALSE))</f>
        <v/>
      </c>
    </row>
    <row r="34" spans="1:42" ht="20.100000000000001" customHeight="1" thickBot="1" x14ac:dyDescent="0.2">
      <c r="A34" s="107">
        <v>2</v>
      </c>
      <c r="B34" s="266" t="str">
        <f>'Ａ～Ｄ'!C33</f>
        <v>平井SSS</v>
      </c>
      <c r="C34" s="267"/>
      <c r="D34" s="267"/>
      <c r="E34" s="267"/>
      <c r="F34" s="268"/>
      <c r="G34" s="106"/>
      <c r="H34" s="289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83"/>
      <c r="V34" s="283"/>
      <c r="W34" s="283"/>
      <c r="X34" s="283"/>
      <c r="Y34" s="283"/>
      <c r="Z34" s="283"/>
      <c r="AA34" s="283"/>
      <c r="AB34" s="274"/>
    </row>
    <row r="35" spans="1:42" ht="20.100000000000001" customHeight="1" thickTop="1" x14ac:dyDescent="0.15">
      <c r="A35" s="107">
        <v>3</v>
      </c>
      <c r="B35" s="266" t="str">
        <f>'Ａ～Ｄ'!D33</f>
        <v>大野原SSS</v>
      </c>
      <c r="C35" s="267"/>
      <c r="D35" s="267"/>
      <c r="E35" s="267"/>
      <c r="F35" s="268"/>
      <c r="G35" s="106"/>
      <c r="H35" s="275" t="str">
        <f>I33</f>
        <v>軽野東SSS</v>
      </c>
      <c r="I35" s="276"/>
      <c r="J35" s="277"/>
      <c r="K35" s="278"/>
      <c r="L35" s="279" t="str">
        <f>IF(L36="","",IF(L36-N36&gt;=1,"○",IF(L36-N36&lt;=-1,"●",IF(L36="","",IF(L36-N36=0,"△","")))))</f>
        <v/>
      </c>
      <c r="M35" s="280"/>
      <c r="N35" s="281"/>
      <c r="O35" s="279" t="str">
        <f>IF(O36="","",IF(O36-Q36&gt;=1,"○",IF(O36-Q36&lt;=-1,"●",IF(O36="","",IF(O36-Q36=0,"△","")))))</f>
        <v/>
      </c>
      <c r="P35" s="280"/>
      <c r="Q35" s="281"/>
      <c r="R35" s="279" t="str">
        <f>IF(R36="","",IF(R36-T36&gt;=1,"○",IF(R36-T36&lt;=-1,"●",IF(R36="","",IF(R36-T36=0,"△","")))))</f>
        <v/>
      </c>
      <c r="S35" s="280"/>
      <c r="T35" s="281"/>
      <c r="U35" s="250">
        <f>COUNTIF($I35:$T35,"○")</f>
        <v>0</v>
      </c>
      <c r="V35" s="250">
        <f>COUNTIF($I35:$T35,"●")</f>
        <v>0</v>
      </c>
      <c r="W35" s="250">
        <f>COUNTIF($I35:$T35,"△")</f>
        <v>0</v>
      </c>
      <c r="X35" s="250">
        <f>IF(AC36="","",AC36)</f>
        <v>0</v>
      </c>
      <c r="Y35" s="250">
        <f>IF(AD36="","",AD36)</f>
        <v>0</v>
      </c>
      <c r="Z35" s="250">
        <f>+X35-Y35</f>
        <v>0</v>
      </c>
      <c r="AA35" s="250">
        <f>U35*3+W35</f>
        <v>0</v>
      </c>
      <c r="AB35" s="272" t="str">
        <f>+AE36</f>
        <v/>
      </c>
    </row>
    <row r="36" spans="1:42" ht="20.100000000000001" customHeight="1" thickBot="1" x14ac:dyDescent="0.2">
      <c r="A36" s="107">
        <v>4</v>
      </c>
      <c r="B36" s="266" t="str">
        <f>'Ａ～Ｄ'!E33</f>
        <v>FC麻生</v>
      </c>
      <c r="C36" s="267"/>
      <c r="D36" s="267"/>
      <c r="E36" s="267"/>
      <c r="F36" s="268"/>
      <c r="G36" s="106"/>
      <c r="H36" s="262"/>
      <c r="I36" s="263"/>
      <c r="J36" s="264"/>
      <c r="K36" s="265"/>
      <c r="L36" s="108" t="str">
        <f>IF(C38="","",C38)</f>
        <v/>
      </c>
      <c r="M36" s="109" t="str">
        <f>IF(L36="","","-")</f>
        <v/>
      </c>
      <c r="N36" s="110" t="str">
        <f>IF(E38="","",E38)</f>
        <v/>
      </c>
      <c r="O36" s="108" t="str">
        <f>IF(C40="","",C40)</f>
        <v/>
      </c>
      <c r="P36" s="109" t="str">
        <f>IF(O36="","","-")</f>
        <v/>
      </c>
      <c r="Q36" s="110" t="str">
        <f>IF(E40="","",E40)</f>
        <v/>
      </c>
      <c r="R36" s="108" t="str">
        <f>IF(C42="","",C42)</f>
        <v/>
      </c>
      <c r="S36" s="109" t="str">
        <f>IF(R36="","","-")</f>
        <v/>
      </c>
      <c r="T36" s="110" t="str">
        <f>IF(E42="","",E42)</f>
        <v/>
      </c>
      <c r="U36" s="248"/>
      <c r="V36" s="248"/>
      <c r="W36" s="248"/>
      <c r="X36" s="248"/>
      <c r="Y36" s="248"/>
      <c r="Z36" s="248"/>
      <c r="AA36" s="248"/>
      <c r="AB36" s="245"/>
      <c r="AC36" s="98">
        <f>SUM(I36,L36,O36,R36)</f>
        <v>0</v>
      </c>
      <c r="AD36" s="98">
        <f>SUM(K36,N36,Q36,T36,)</f>
        <v>0</v>
      </c>
      <c r="AE36" s="98" t="str">
        <f>IF(AF36=0,"",RANK(AF36,$AF$36:$AF$42))</f>
        <v/>
      </c>
      <c r="AF36" s="98">
        <f>AA35*10000+Z35*100+X35</f>
        <v>0</v>
      </c>
      <c r="AG36" s="98" t="str">
        <f>AE36</f>
        <v/>
      </c>
      <c r="AH36" s="98" t="str">
        <f>H35</f>
        <v>軽野東SSS</v>
      </c>
    </row>
    <row r="37" spans="1:42" ht="20.100000000000001" customHeight="1" thickTop="1" thickBot="1" x14ac:dyDescent="0.2">
      <c r="A37" s="111" t="s">
        <v>124</v>
      </c>
      <c r="B37" s="112" t="s">
        <v>125</v>
      </c>
      <c r="C37" s="269">
        <f>C23</f>
        <v>42567</v>
      </c>
      <c r="D37" s="270"/>
      <c r="E37" s="271"/>
      <c r="F37" s="113" t="s">
        <v>125</v>
      </c>
      <c r="G37" s="106"/>
      <c r="H37" s="254" t="str">
        <f>L33</f>
        <v>平井SSS</v>
      </c>
      <c r="I37" s="251" t="str">
        <f>IF(I38="","",IF(I38-K38&gt;=1,"○",IF(I38-K38&lt;=-1,"●",IF(I38="","",IF(I38-K38=0,"△","")))))</f>
        <v/>
      </c>
      <c r="J37" s="252"/>
      <c r="K37" s="253"/>
      <c r="L37" s="256"/>
      <c r="M37" s="257"/>
      <c r="N37" s="258"/>
      <c r="O37" s="251" t="str">
        <f>IF(O38="","",IF(O38-Q38&gt;=1,"○",IF(O38-Q38&lt;=-1,"●",IF(O38="","",IF(O38-Q38=0,"△","")))))</f>
        <v/>
      </c>
      <c r="P37" s="252"/>
      <c r="Q37" s="253"/>
      <c r="R37" s="251" t="str">
        <f>IF(R38="","",IF(R38-T38&gt;=1,"○",IF(R38-T38&lt;=-1,"●",IF(R38="","",IF(R38-T38=0,"△","")))))</f>
        <v/>
      </c>
      <c r="S37" s="252"/>
      <c r="T37" s="253"/>
      <c r="U37" s="250">
        <f>COUNTIF($I37:$T37,"○")</f>
        <v>0</v>
      </c>
      <c r="V37" s="250">
        <f>COUNTIF($I37:$T37,"●")</f>
        <v>0</v>
      </c>
      <c r="W37" s="250">
        <f>COUNTIF($I37:$T37,"△")</f>
        <v>0</v>
      </c>
      <c r="X37" s="250">
        <f>IF(AC38="","",AC38)</f>
        <v>0</v>
      </c>
      <c r="Y37" s="250">
        <f>IF(AD38="","",AD38)</f>
        <v>0</v>
      </c>
      <c r="Z37" s="250">
        <f>+X37-Y37</f>
        <v>0</v>
      </c>
      <c r="AA37" s="250">
        <f>U37*3+W37</f>
        <v>0</v>
      </c>
      <c r="AB37" s="245" t="str">
        <f>+AE38</f>
        <v/>
      </c>
    </row>
    <row r="38" spans="1:42" ht="20.100000000000001" customHeight="1" thickTop="1" x14ac:dyDescent="0.15">
      <c r="A38" s="114" t="s">
        <v>0</v>
      </c>
      <c r="B38" s="115" t="str">
        <f>B33</f>
        <v>軽野東SSS</v>
      </c>
      <c r="C38" s="116"/>
      <c r="D38" s="115" t="s">
        <v>95</v>
      </c>
      <c r="E38" s="116"/>
      <c r="F38" s="117" t="str">
        <f>B34</f>
        <v>平井SSS</v>
      </c>
      <c r="G38" s="106"/>
      <c r="H38" s="262"/>
      <c r="I38" s="108" t="str">
        <f>IF(N36="","",+N36)</f>
        <v/>
      </c>
      <c r="J38" s="109" t="str">
        <f>IF(I38="","","-")</f>
        <v/>
      </c>
      <c r="K38" s="110" t="str">
        <f>+L36</f>
        <v/>
      </c>
      <c r="L38" s="263"/>
      <c r="M38" s="264"/>
      <c r="N38" s="265"/>
      <c r="O38" s="108" t="str">
        <f>IF(C43="","",C43)</f>
        <v/>
      </c>
      <c r="P38" s="109" t="str">
        <f>IF(O38="","","-")</f>
        <v/>
      </c>
      <c r="Q38" s="110" t="str">
        <f>IF(E43="","",E43)</f>
        <v/>
      </c>
      <c r="R38" s="108" t="str">
        <f>IF(C41="","",C41)</f>
        <v/>
      </c>
      <c r="S38" s="109" t="str">
        <f>IF(R38="","","-")</f>
        <v/>
      </c>
      <c r="T38" s="110" t="str">
        <f>IF(E41="","",E41)</f>
        <v/>
      </c>
      <c r="U38" s="248"/>
      <c r="V38" s="248"/>
      <c r="W38" s="248"/>
      <c r="X38" s="248"/>
      <c r="Y38" s="248"/>
      <c r="Z38" s="248"/>
      <c r="AA38" s="248"/>
      <c r="AB38" s="245"/>
      <c r="AC38" s="98">
        <f>SUM(I38,L38,O38,R38)</f>
        <v>0</v>
      </c>
      <c r="AD38" s="98">
        <f>SUM(K38,N38,Q38,T38,)</f>
        <v>0</v>
      </c>
      <c r="AE38" s="98" t="str">
        <f>IF(AF38=0,"",RANK(AF38,$AF$36:$AF$42))</f>
        <v/>
      </c>
      <c r="AF38" s="98">
        <f>AA37*10000+Z37*100+X37</f>
        <v>0</v>
      </c>
      <c r="AG38" s="98" t="str">
        <f>AE38</f>
        <v/>
      </c>
      <c r="AH38" s="98" t="str">
        <f>H37</f>
        <v>平井SSS</v>
      </c>
    </row>
    <row r="39" spans="1:42" ht="20.100000000000001" customHeight="1" x14ac:dyDescent="0.15">
      <c r="A39" s="118" t="s">
        <v>40</v>
      </c>
      <c r="B39" s="119" t="str">
        <f>B35</f>
        <v>大野原SSS</v>
      </c>
      <c r="C39" s="120"/>
      <c r="D39" s="119" t="s">
        <v>95</v>
      </c>
      <c r="E39" s="120"/>
      <c r="F39" s="121" t="str">
        <f>B36</f>
        <v>FC麻生</v>
      </c>
      <c r="G39" s="122"/>
      <c r="H39" s="254" t="str">
        <f>O33</f>
        <v>大野原SSS</v>
      </c>
      <c r="I39" s="251" t="str">
        <f>IF(I40="","",IF(I40-K40&gt;=1,"○",IF(I40-K40&lt;=-1,"●",IF(I40="","",IF(I40-K40=0,"△","")))))</f>
        <v/>
      </c>
      <c r="J39" s="252"/>
      <c r="K39" s="253"/>
      <c r="L39" s="251" t="str">
        <f>IF(L40="","",IF(L40-N40&gt;=1,"○",IF(L40-N40&lt;=-1,"●",IF(L40="","",IF(L40-N40=0,"△","")))))</f>
        <v/>
      </c>
      <c r="M39" s="252"/>
      <c r="N39" s="253"/>
      <c r="O39" s="256"/>
      <c r="P39" s="257"/>
      <c r="Q39" s="258"/>
      <c r="R39" s="251" t="str">
        <f>IF(R40="","",IF(R40-T40&gt;=1,"○",IF(R40-T40&lt;=-1,"●",IF(R40="","",IF(R40-T40=0,"△","")))))</f>
        <v/>
      </c>
      <c r="S39" s="252"/>
      <c r="T39" s="253"/>
      <c r="U39" s="250">
        <f>COUNTIF($I39:$T39,"○")</f>
        <v>0</v>
      </c>
      <c r="V39" s="250">
        <f>COUNTIF($I39:$T39,"●")</f>
        <v>0</v>
      </c>
      <c r="W39" s="250">
        <f>COUNTIF($I39:$T39,"△")</f>
        <v>0</v>
      </c>
      <c r="X39" s="250">
        <f>IF(AC40="","",AC40)</f>
        <v>0</v>
      </c>
      <c r="Y39" s="250">
        <f>IF(AD40="","",AD40)</f>
        <v>0</v>
      </c>
      <c r="Z39" s="250">
        <f>+X39-Y39</f>
        <v>0</v>
      </c>
      <c r="AA39" s="250">
        <f>U39*3+W39</f>
        <v>0</v>
      </c>
      <c r="AB39" s="245" t="str">
        <f>+AE40</f>
        <v/>
      </c>
    </row>
    <row r="40" spans="1:42" ht="20.100000000000001" customHeight="1" x14ac:dyDescent="0.15">
      <c r="A40" s="118" t="s">
        <v>41</v>
      </c>
      <c r="B40" s="119" t="str">
        <f>B33</f>
        <v>軽野東SSS</v>
      </c>
      <c r="C40" s="120"/>
      <c r="D40" s="119" t="s">
        <v>95</v>
      </c>
      <c r="E40" s="120"/>
      <c r="F40" s="121" t="str">
        <f>B39</f>
        <v>大野原SSS</v>
      </c>
      <c r="G40" s="122"/>
      <c r="H40" s="262"/>
      <c r="I40" s="108" t="str">
        <f>IF(Q36="","",+Q36)</f>
        <v/>
      </c>
      <c r="J40" s="109" t="str">
        <f>IF(I40="","","-")</f>
        <v/>
      </c>
      <c r="K40" s="110" t="str">
        <f>O36</f>
        <v/>
      </c>
      <c r="L40" s="108" t="str">
        <f>IF(Q38="","",Q38)</f>
        <v/>
      </c>
      <c r="M40" s="109" t="str">
        <f>IF(L40="","","-")</f>
        <v/>
      </c>
      <c r="N40" s="110" t="str">
        <f>O38</f>
        <v/>
      </c>
      <c r="O40" s="263"/>
      <c r="P40" s="264"/>
      <c r="Q40" s="265"/>
      <c r="R40" s="108" t="str">
        <f>IF(C39="","",C39)</f>
        <v/>
      </c>
      <c r="S40" s="109" t="str">
        <f>IF(R40="","","-")</f>
        <v/>
      </c>
      <c r="T40" s="110" t="str">
        <f>IF(E39="","",E39)</f>
        <v/>
      </c>
      <c r="U40" s="248"/>
      <c r="V40" s="248"/>
      <c r="W40" s="248"/>
      <c r="X40" s="248"/>
      <c r="Y40" s="248"/>
      <c r="Z40" s="248"/>
      <c r="AA40" s="248"/>
      <c r="AB40" s="245"/>
      <c r="AC40" s="98">
        <f>SUM(I40,L40,O40,R40)</f>
        <v>0</v>
      </c>
      <c r="AD40" s="98">
        <f>SUM(K40,N40,Q40,T40,)</f>
        <v>0</v>
      </c>
      <c r="AE40" s="98" t="str">
        <f>IF(AF40=0,"",RANK(AF40,$AF$36:$AF$42))</f>
        <v/>
      </c>
      <c r="AF40" s="98">
        <f>AA39*10000+Z39*100+X39</f>
        <v>0</v>
      </c>
      <c r="AG40" s="98" t="str">
        <f>AE40</f>
        <v/>
      </c>
      <c r="AH40" s="98" t="str">
        <f>H39</f>
        <v>大野原SSS</v>
      </c>
    </row>
    <row r="41" spans="1:42" ht="20.100000000000001" customHeight="1" x14ac:dyDescent="0.15">
      <c r="A41" s="118" t="s">
        <v>1</v>
      </c>
      <c r="B41" s="119" t="str">
        <f>B34</f>
        <v>平井SSS</v>
      </c>
      <c r="C41" s="120"/>
      <c r="D41" s="119" t="s">
        <v>127</v>
      </c>
      <c r="E41" s="120"/>
      <c r="F41" s="121" t="str">
        <f>F39</f>
        <v>FC麻生</v>
      </c>
      <c r="G41" s="122"/>
      <c r="H41" s="254" t="str">
        <f>R33</f>
        <v>FC麻生</v>
      </c>
      <c r="I41" s="251" t="str">
        <f>IF(I42="","",IF(I42-K42&gt;=1,"○",IF(I42-K42&lt;=-1,"●",IF(I42="","",IF(I42-K42=0,"△","")))))</f>
        <v/>
      </c>
      <c r="J41" s="252"/>
      <c r="K41" s="253"/>
      <c r="L41" s="251" t="str">
        <f>IF(L42="","",IF(L42-N42&gt;=1,"○",IF(L42-N42&lt;=-1,"●",IF(L42="","",IF(L42-N42=0,"△","")))))</f>
        <v/>
      </c>
      <c r="M41" s="252"/>
      <c r="N41" s="253"/>
      <c r="O41" s="251" t="str">
        <f>IF(O42="","",IF(O42-Q42&gt;=1,"○",IF(O42-Q42&lt;=-1,"●",IF(O42="","",IF(O42-Q42=0,"△","")))))</f>
        <v/>
      </c>
      <c r="P41" s="252"/>
      <c r="Q41" s="253"/>
      <c r="R41" s="256"/>
      <c r="S41" s="257"/>
      <c r="T41" s="258"/>
      <c r="U41" s="248">
        <f>COUNTIF($I41:$T41,"○")</f>
        <v>0</v>
      </c>
      <c r="V41" s="248">
        <f>COUNTIF($I41:$T41,"●")</f>
        <v>0</v>
      </c>
      <c r="W41" s="248">
        <f>COUNTIF($I41:$T41,"△")</f>
        <v>0</v>
      </c>
      <c r="X41" s="248">
        <f>IF(AC42="","",AC42)</f>
        <v>0</v>
      </c>
      <c r="Y41" s="248">
        <f>IF(AD42="","",AD42)</f>
        <v>0</v>
      </c>
      <c r="Z41" s="248">
        <f>+X41-Y41</f>
        <v>0</v>
      </c>
      <c r="AA41" s="248">
        <f>U41*3+W41</f>
        <v>0</v>
      </c>
      <c r="AB41" s="245" t="str">
        <f>+AE42</f>
        <v/>
      </c>
    </row>
    <row r="42" spans="1:42" ht="20.100000000000001" customHeight="1" thickBot="1" x14ac:dyDescent="0.2">
      <c r="A42" s="118" t="s">
        <v>129</v>
      </c>
      <c r="B42" s="119" t="str">
        <f>B33</f>
        <v>軽野東SSS</v>
      </c>
      <c r="C42" s="120"/>
      <c r="D42" s="119" t="s">
        <v>127</v>
      </c>
      <c r="E42" s="120"/>
      <c r="F42" s="121" t="str">
        <f>B36</f>
        <v>FC麻生</v>
      </c>
      <c r="G42" s="122"/>
      <c r="H42" s="255"/>
      <c r="I42" s="123" t="str">
        <f>IF(T36="","",+T36)</f>
        <v/>
      </c>
      <c r="J42" s="124" t="str">
        <f>IF(I42="","","-")</f>
        <v/>
      </c>
      <c r="K42" s="125" t="str">
        <f>R36</f>
        <v/>
      </c>
      <c r="L42" s="123" t="str">
        <f>IF(T38="","",+T38)</f>
        <v/>
      </c>
      <c r="M42" s="124" t="str">
        <f>IF(L42="","","-")</f>
        <v/>
      </c>
      <c r="N42" s="125" t="str">
        <f>R38</f>
        <v/>
      </c>
      <c r="O42" s="123" t="str">
        <f>IF(T40="","",T40)</f>
        <v/>
      </c>
      <c r="P42" s="124" t="str">
        <f>IF(O42="","","-")</f>
        <v/>
      </c>
      <c r="Q42" s="125" t="str">
        <f>R40</f>
        <v/>
      </c>
      <c r="R42" s="259"/>
      <c r="S42" s="260"/>
      <c r="T42" s="261"/>
      <c r="U42" s="249"/>
      <c r="V42" s="249"/>
      <c r="W42" s="249"/>
      <c r="X42" s="249"/>
      <c r="Y42" s="249"/>
      <c r="Z42" s="249"/>
      <c r="AA42" s="249"/>
      <c r="AB42" s="246"/>
      <c r="AC42" s="98">
        <f>SUM(I42,L42,O42,R42)</f>
        <v>0</v>
      </c>
      <c r="AD42" s="98">
        <f>SUM(K42,N42,Q42,T42,)</f>
        <v>0</v>
      </c>
      <c r="AE42" s="98" t="str">
        <f>IF(AF42=0,"",RANK(AF42,$AF$36:$AF$42))</f>
        <v/>
      </c>
      <c r="AF42" s="98">
        <f>AA41*10000+Z41*100+X41</f>
        <v>0</v>
      </c>
      <c r="AG42" s="98" t="str">
        <f>AE42</f>
        <v/>
      </c>
      <c r="AH42" s="98" t="str">
        <f>H41</f>
        <v>FC麻生</v>
      </c>
    </row>
    <row r="43" spans="1:42" ht="20.100000000000001" customHeight="1" thickBot="1" x14ac:dyDescent="0.2">
      <c r="A43" s="96" t="s">
        <v>43</v>
      </c>
      <c r="B43" s="89" t="str">
        <f>B34</f>
        <v>平井SSS</v>
      </c>
      <c r="C43" s="88"/>
      <c r="D43" s="89" t="s">
        <v>127</v>
      </c>
      <c r="E43" s="88"/>
      <c r="F43" s="126" t="str">
        <f>B35</f>
        <v>大野原SSS</v>
      </c>
      <c r="G43" s="122"/>
    </row>
    <row r="44" spans="1:42" s="130" customFormat="1" ht="20.100000000000001" customHeight="1" x14ac:dyDescent="0.15">
      <c r="A44" s="127"/>
      <c r="B44" s="128"/>
      <c r="C44" s="128"/>
      <c r="D44" s="128"/>
      <c r="E44" s="128"/>
      <c r="F44" s="128"/>
      <c r="G44" s="129"/>
      <c r="AC44" s="98"/>
      <c r="AD44" s="98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2"/>
      <c r="AP44" s="132"/>
    </row>
    <row r="45" spans="1:42" ht="20.100000000000001" customHeight="1" thickBot="1" x14ac:dyDescent="0.2">
      <c r="J45" s="133" t="s">
        <v>156</v>
      </c>
      <c r="K45" s="247" t="str">
        <f>AD46</f>
        <v/>
      </c>
      <c r="L45" s="247"/>
      <c r="M45" s="247"/>
      <c r="N45" s="247"/>
      <c r="O45" s="134" t="s">
        <v>157</v>
      </c>
      <c r="P45" s="247" t="str">
        <f>AD47</f>
        <v/>
      </c>
      <c r="Q45" s="247"/>
      <c r="R45" s="247"/>
      <c r="S45" s="247"/>
      <c r="AC45" s="131"/>
      <c r="AD45" s="131"/>
    </row>
    <row r="46" spans="1:42" ht="20.100000000000001" customHeight="1" thickBot="1" x14ac:dyDescent="0.2">
      <c r="A46" s="284" t="s">
        <v>141</v>
      </c>
      <c r="B46" s="285"/>
      <c r="C46" s="285"/>
      <c r="D46" s="286" t="s">
        <v>118</v>
      </c>
      <c r="E46" s="286"/>
      <c r="F46" s="287"/>
      <c r="G46" s="103"/>
      <c r="H46" s="104"/>
      <c r="AC46" s="98">
        <v>1</v>
      </c>
      <c r="AD46" s="98" t="str">
        <f>IF(C52="","",VLOOKUP(AC46,AG50:AH56,2,FALSE))</f>
        <v/>
      </c>
    </row>
    <row r="47" spans="1:42" ht="20.100000000000001" customHeight="1" x14ac:dyDescent="0.15">
      <c r="A47" s="105">
        <v>1</v>
      </c>
      <c r="B47" s="266" t="str">
        <f>'Ａ～Ｄ'!B46</f>
        <v>FC波崎 A</v>
      </c>
      <c r="C47" s="267"/>
      <c r="D47" s="267"/>
      <c r="E47" s="267"/>
      <c r="F47" s="268"/>
      <c r="G47" s="106"/>
      <c r="H47" s="288"/>
      <c r="I47" s="290" t="str">
        <f>B47</f>
        <v>FC波崎 A</v>
      </c>
      <c r="J47" s="290"/>
      <c r="K47" s="290"/>
      <c r="L47" s="290" t="str">
        <f>B48</f>
        <v>鹿島SSS</v>
      </c>
      <c r="M47" s="290"/>
      <c r="N47" s="290"/>
      <c r="O47" s="290" t="str">
        <f>B49</f>
        <v>青柳EFC SS</v>
      </c>
      <c r="P47" s="290"/>
      <c r="Q47" s="290"/>
      <c r="R47" s="290" t="str">
        <f>B50</f>
        <v>高松小SSS</v>
      </c>
      <c r="S47" s="290"/>
      <c r="T47" s="290"/>
      <c r="U47" s="282" t="s">
        <v>119</v>
      </c>
      <c r="V47" s="282" t="s">
        <v>120</v>
      </c>
      <c r="W47" s="282" t="s">
        <v>121</v>
      </c>
      <c r="X47" s="282" t="s">
        <v>20</v>
      </c>
      <c r="Y47" s="282" t="s">
        <v>21</v>
      </c>
      <c r="Z47" s="282" t="s">
        <v>122</v>
      </c>
      <c r="AA47" s="282" t="s">
        <v>123</v>
      </c>
      <c r="AB47" s="273" t="s">
        <v>24</v>
      </c>
      <c r="AC47" s="98">
        <v>2</v>
      </c>
      <c r="AD47" s="98" t="str">
        <f>IF(C52="","",VLOOKUP(AC47,AG50:AH56,2,FALSE))</f>
        <v/>
      </c>
    </row>
    <row r="48" spans="1:42" ht="20.100000000000001" customHeight="1" thickBot="1" x14ac:dyDescent="0.2">
      <c r="A48" s="107">
        <v>2</v>
      </c>
      <c r="B48" s="266" t="str">
        <f>'Ａ～Ｄ'!C46</f>
        <v>鹿島SSS</v>
      </c>
      <c r="C48" s="267"/>
      <c r="D48" s="267"/>
      <c r="E48" s="267"/>
      <c r="F48" s="268"/>
      <c r="G48" s="106"/>
      <c r="H48" s="289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83"/>
      <c r="V48" s="283"/>
      <c r="W48" s="283"/>
      <c r="X48" s="283"/>
      <c r="Y48" s="283"/>
      <c r="Z48" s="283"/>
      <c r="AA48" s="283"/>
      <c r="AB48" s="274"/>
    </row>
    <row r="49" spans="1:34" ht="20.100000000000001" customHeight="1" thickTop="1" x14ac:dyDescent="0.15">
      <c r="A49" s="107">
        <v>3</v>
      </c>
      <c r="B49" s="266" t="str">
        <f>'Ａ～Ｄ'!D46</f>
        <v>青柳EFC SS</v>
      </c>
      <c r="C49" s="267"/>
      <c r="D49" s="267"/>
      <c r="E49" s="267"/>
      <c r="F49" s="268"/>
      <c r="G49" s="106"/>
      <c r="H49" s="275" t="str">
        <f>I47</f>
        <v>FC波崎 A</v>
      </c>
      <c r="I49" s="276"/>
      <c r="J49" s="277"/>
      <c r="K49" s="278"/>
      <c r="L49" s="279" t="str">
        <f>IF(L50="","",IF(L50-N50&gt;=1,"○",IF(L50-N50&lt;=-1,"●",IF(L50="","",IF(L50-N50=0,"△","")))))</f>
        <v/>
      </c>
      <c r="M49" s="280"/>
      <c r="N49" s="281"/>
      <c r="O49" s="279" t="str">
        <f>IF(O50="","",IF(O50-Q50&gt;=1,"○",IF(O50-Q50&lt;=-1,"●",IF(O50="","",IF(O50-Q50=0,"△","")))))</f>
        <v/>
      </c>
      <c r="P49" s="280"/>
      <c r="Q49" s="281"/>
      <c r="R49" s="279" t="str">
        <f>IF(R50="","",IF(R50-T50&gt;=1,"○",IF(R50-T50&lt;=-1,"●",IF(R50="","",IF(R50-T50=0,"△","")))))</f>
        <v/>
      </c>
      <c r="S49" s="280"/>
      <c r="T49" s="281"/>
      <c r="U49" s="250">
        <f>COUNTIF($I49:$T49,"○")</f>
        <v>0</v>
      </c>
      <c r="V49" s="250">
        <f>COUNTIF($I49:$T49,"●")</f>
        <v>0</v>
      </c>
      <c r="W49" s="250">
        <f>COUNTIF($I49:$T49,"△")</f>
        <v>0</v>
      </c>
      <c r="X49" s="250">
        <f>IF(AC50="","",AC50)</f>
        <v>0</v>
      </c>
      <c r="Y49" s="250">
        <f>IF(AD50="","",AD50)</f>
        <v>0</v>
      </c>
      <c r="Z49" s="250">
        <f>+X49-Y49</f>
        <v>0</v>
      </c>
      <c r="AA49" s="250">
        <f>U49*3+W49</f>
        <v>0</v>
      </c>
      <c r="AB49" s="272" t="str">
        <f>+AE50</f>
        <v/>
      </c>
    </row>
    <row r="50" spans="1:34" ht="20.100000000000001" customHeight="1" thickBot="1" x14ac:dyDescent="0.2">
      <c r="A50" s="107">
        <v>4</v>
      </c>
      <c r="B50" s="266" t="str">
        <f>'Ａ～Ｄ'!E46</f>
        <v>高松小SSS</v>
      </c>
      <c r="C50" s="267"/>
      <c r="D50" s="267"/>
      <c r="E50" s="267"/>
      <c r="F50" s="268"/>
      <c r="G50" s="106"/>
      <c r="H50" s="262"/>
      <c r="I50" s="263"/>
      <c r="J50" s="264"/>
      <c r="K50" s="265"/>
      <c r="L50" s="108" t="str">
        <f>IF(C52="","",C52)</f>
        <v/>
      </c>
      <c r="M50" s="109" t="str">
        <f>IF(L50="","","-")</f>
        <v/>
      </c>
      <c r="N50" s="110" t="str">
        <f>IF(E52="","",E52)</f>
        <v/>
      </c>
      <c r="O50" s="108" t="str">
        <f>IF(C54="","",C54)</f>
        <v/>
      </c>
      <c r="P50" s="109" t="str">
        <f>IF(O50="","","-")</f>
        <v/>
      </c>
      <c r="Q50" s="110" t="str">
        <f>IF(E54="","",E54)</f>
        <v/>
      </c>
      <c r="R50" s="108" t="str">
        <f>IF(C56="","",C56)</f>
        <v/>
      </c>
      <c r="S50" s="109" t="str">
        <f>IF(R50="","","-")</f>
        <v/>
      </c>
      <c r="T50" s="110" t="str">
        <f>IF(E56="","",E56)</f>
        <v/>
      </c>
      <c r="U50" s="248"/>
      <c r="V50" s="248"/>
      <c r="W50" s="248"/>
      <c r="X50" s="248"/>
      <c r="Y50" s="248"/>
      <c r="Z50" s="248"/>
      <c r="AA50" s="248"/>
      <c r="AB50" s="245"/>
      <c r="AC50" s="98">
        <f>SUM(I50,L50,O50,R50)</f>
        <v>0</v>
      </c>
      <c r="AD50" s="98">
        <f>SUM(K50,N50,Q50,T50,)</f>
        <v>0</v>
      </c>
      <c r="AE50" s="98" t="str">
        <f>IF(AF50=0,"",RANK(AF50,$AF$49:$AF$56))</f>
        <v/>
      </c>
      <c r="AF50" s="98">
        <f>AA49*10000+Z49*100+X49</f>
        <v>0</v>
      </c>
      <c r="AG50" s="98" t="str">
        <f>AE50</f>
        <v/>
      </c>
      <c r="AH50" s="98" t="str">
        <f>H49</f>
        <v>FC波崎 A</v>
      </c>
    </row>
    <row r="51" spans="1:34" ht="20.100000000000001" customHeight="1" thickTop="1" thickBot="1" x14ac:dyDescent="0.2">
      <c r="A51" s="111" t="s">
        <v>124</v>
      </c>
      <c r="B51" s="112" t="s">
        <v>142</v>
      </c>
      <c r="C51" s="269">
        <f>C37</f>
        <v>42567</v>
      </c>
      <c r="D51" s="270"/>
      <c r="E51" s="271"/>
      <c r="F51" s="113" t="s">
        <v>142</v>
      </c>
      <c r="G51" s="106"/>
      <c r="H51" s="254" t="str">
        <f>L47</f>
        <v>鹿島SSS</v>
      </c>
      <c r="I51" s="251" t="str">
        <f>IF(I52="","",IF(I52-K52&gt;=1,"○",IF(I52-K52&lt;=-1,"●",IF(I52="","",IF(I52-K52=0,"△","")))))</f>
        <v/>
      </c>
      <c r="J51" s="252"/>
      <c r="K51" s="253"/>
      <c r="L51" s="256"/>
      <c r="M51" s="257"/>
      <c r="N51" s="258"/>
      <c r="O51" s="251" t="str">
        <f>IF(O52="","",IF(O52-Q52&gt;=1,"○",IF(O52-Q52&lt;=-1,"●",IF(O52="","",IF(O52-Q52=0,"△","")))))</f>
        <v/>
      </c>
      <c r="P51" s="252"/>
      <c r="Q51" s="253"/>
      <c r="R51" s="251" t="str">
        <f>IF(R52="","",IF(R52-T52&gt;=1,"○",IF(R52-T52&lt;=-1,"●",IF(R52="","",IF(R52-T52=0,"△","")))))</f>
        <v/>
      </c>
      <c r="S51" s="252"/>
      <c r="T51" s="253"/>
      <c r="U51" s="250">
        <f>COUNTIF($I51:$T51,"○")</f>
        <v>0</v>
      </c>
      <c r="V51" s="250">
        <f>COUNTIF($I51:$T51,"●")</f>
        <v>0</v>
      </c>
      <c r="W51" s="250">
        <f>COUNTIF($I51:$T51,"△")</f>
        <v>0</v>
      </c>
      <c r="X51" s="250">
        <f>IF(AC52="","",AC52)</f>
        <v>0</v>
      </c>
      <c r="Y51" s="250">
        <f>IF(AD52="","",AD52)</f>
        <v>0</v>
      </c>
      <c r="Z51" s="250">
        <f>+X51-Y51</f>
        <v>0</v>
      </c>
      <c r="AA51" s="250">
        <f>U51*3+W51</f>
        <v>0</v>
      </c>
      <c r="AB51" s="245" t="str">
        <f>+AE52</f>
        <v/>
      </c>
    </row>
    <row r="52" spans="1:34" ht="20.100000000000001" customHeight="1" thickTop="1" x14ac:dyDescent="0.15">
      <c r="A52" s="114" t="s">
        <v>0</v>
      </c>
      <c r="B52" s="115" t="str">
        <f>B47</f>
        <v>FC波崎 A</v>
      </c>
      <c r="C52" s="116"/>
      <c r="D52" s="115" t="s">
        <v>95</v>
      </c>
      <c r="E52" s="116"/>
      <c r="F52" s="117" t="str">
        <f>B48</f>
        <v>鹿島SSS</v>
      </c>
      <c r="G52" s="106"/>
      <c r="H52" s="262"/>
      <c r="I52" s="108" t="str">
        <f>IF(N50="","",+N50)</f>
        <v/>
      </c>
      <c r="J52" s="109" t="str">
        <f>IF(I52="","","-")</f>
        <v/>
      </c>
      <c r="K52" s="110" t="str">
        <f>+L50</f>
        <v/>
      </c>
      <c r="L52" s="263"/>
      <c r="M52" s="264"/>
      <c r="N52" s="265"/>
      <c r="O52" s="108" t="str">
        <f>IF(C57="","",C57)</f>
        <v/>
      </c>
      <c r="P52" s="109" t="str">
        <f>IF(O52="","","-")</f>
        <v/>
      </c>
      <c r="Q52" s="110" t="str">
        <f>IF(E57="","",E57)</f>
        <v/>
      </c>
      <c r="R52" s="108" t="str">
        <f>IF(C55="","",C55)</f>
        <v/>
      </c>
      <c r="S52" s="109" t="str">
        <f>IF(R52="","","-")</f>
        <v/>
      </c>
      <c r="T52" s="110" t="str">
        <f>IF(E55="","",E55)</f>
        <v/>
      </c>
      <c r="U52" s="248"/>
      <c r="V52" s="248"/>
      <c r="W52" s="248"/>
      <c r="X52" s="248"/>
      <c r="Y52" s="248"/>
      <c r="Z52" s="248"/>
      <c r="AA52" s="248"/>
      <c r="AB52" s="245"/>
      <c r="AC52" s="98">
        <f>SUM(I52,L52,O52,R52)</f>
        <v>0</v>
      </c>
      <c r="AD52" s="98">
        <f>SUM(K52,N52,Q52,T52,)</f>
        <v>0</v>
      </c>
      <c r="AE52" s="98" t="str">
        <f>IF(AF52=0,"",RANK(AF52,$AF$49:$AF$56))</f>
        <v/>
      </c>
      <c r="AF52" s="98">
        <f>AA51*10000+Z51*100+X51</f>
        <v>0</v>
      </c>
      <c r="AG52" s="98" t="str">
        <f>AE52</f>
        <v/>
      </c>
      <c r="AH52" s="98" t="str">
        <f>H51</f>
        <v>鹿島SSS</v>
      </c>
    </row>
    <row r="53" spans="1:34" ht="20.100000000000001" customHeight="1" x14ac:dyDescent="0.15">
      <c r="A53" s="118" t="s">
        <v>40</v>
      </c>
      <c r="B53" s="119" t="str">
        <f>B49</f>
        <v>青柳EFC SS</v>
      </c>
      <c r="C53" s="120"/>
      <c r="D53" s="119" t="s">
        <v>95</v>
      </c>
      <c r="E53" s="120"/>
      <c r="F53" s="121" t="str">
        <f>B50</f>
        <v>高松小SSS</v>
      </c>
      <c r="G53" s="122"/>
      <c r="H53" s="254" t="str">
        <f>O47</f>
        <v>青柳EFC SS</v>
      </c>
      <c r="I53" s="251" t="str">
        <f>IF(I54="","",IF(I54-K54&gt;=1,"○",IF(I54-K54&lt;=-1,"●",IF(I54="","",IF(I54-K54=0,"△","")))))</f>
        <v/>
      </c>
      <c r="J53" s="252"/>
      <c r="K53" s="253"/>
      <c r="L53" s="251" t="str">
        <f>IF(L54="","",IF(L54-N54&gt;=1,"○",IF(L54-N54&lt;=-1,"●",IF(L54="","",IF(L54-N54=0,"△","")))))</f>
        <v/>
      </c>
      <c r="M53" s="252"/>
      <c r="N53" s="253"/>
      <c r="O53" s="256"/>
      <c r="P53" s="257"/>
      <c r="Q53" s="258"/>
      <c r="R53" s="251" t="str">
        <f>IF(R54="","",IF(R54-T54&gt;=1,"○",IF(R54-T54&lt;=-1,"●",IF(R54="","",IF(R54-T54=0,"△","")))))</f>
        <v/>
      </c>
      <c r="S53" s="252"/>
      <c r="T53" s="253"/>
      <c r="U53" s="250">
        <f>COUNTIF($I53:$T53,"○")</f>
        <v>0</v>
      </c>
      <c r="V53" s="250">
        <f>COUNTIF($I53:$T53,"●")</f>
        <v>0</v>
      </c>
      <c r="W53" s="250">
        <f>COUNTIF($I53:$T53,"△")</f>
        <v>0</v>
      </c>
      <c r="X53" s="250">
        <f>IF(AC54="","",AC54)</f>
        <v>0</v>
      </c>
      <c r="Y53" s="250">
        <f>IF(AD54="","",AD54)</f>
        <v>0</v>
      </c>
      <c r="Z53" s="250">
        <f>+X53-Y53</f>
        <v>0</v>
      </c>
      <c r="AA53" s="250">
        <f>U53*3+W53</f>
        <v>0</v>
      </c>
      <c r="AB53" s="245" t="str">
        <f>+AE54</f>
        <v/>
      </c>
    </row>
    <row r="54" spans="1:34" ht="20.100000000000001" customHeight="1" x14ac:dyDescent="0.15">
      <c r="A54" s="118" t="s">
        <v>128</v>
      </c>
      <c r="B54" s="119" t="str">
        <f>B47</f>
        <v>FC波崎 A</v>
      </c>
      <c r="C54" s="120"/>
      <c r="D54" s="119" t="s">
        <v>127</v>
      </c>
      <c r="E54" s="120"/>
      <c r="F54" s="121" t="str">
        <f>B53</f>
        <v>青柳EFC SS</v>
      </c>
      <c r="G54" s="122"/>
      <c r="H54" s="262"/>
      <c r="I54" s="108" t="str">
        <f>IF(Q50="","",+Q50)</f>
        <v/>
      </c>
      <c r="J54" s="109" t="str">
        <f>IF(I54="","","-")</f>
        <v/>
      </c>
      <c r="K54" s="110" t="str">
        <f>O50</f>
        <v/>
      </c>
      <c r="L54" s="108" t="str">
        <f>IF(Q52="","",Q52)</f>
        <v/>
      </c>
      <c r="M54" s="109" t="str">
        <f>IF(L54="","","-")</f>
        <v/>
      </c>
      <c r="N54" s="110" t="str">
        <f>O52</f>
        <v/>
      </c>
      <c r="O54" s="263"/>
      <c r="P54" s="264"/>
      <c r="Q54" s="265"/>
      <c r="R54" s="108" t="str">
        <f>IF(C53="","",C53)</f>
        <v/>
      </c>
      <c r="S54" s="109" t="str">
        <f>IF(R54="","","-")</f>
        <v/>
      </c>
      <c r="T54" s="110" t="str">
        <f>IF(E53="","",E53)</f>
        <v/>
      </c>
      <c r="U54" s="248"/>
      <c r="V54" s="248"/>
      <c r="W54" s="248"/>
      <c r="X54" s="248"/>
      <c r="Y54" s="248"/>
      <c r="Z54" s="248"/>
      <c r="AA54" s="248"/>
      <c r="AB54" s="245"/>
      <c r="AC54" s="98">
        <f>SUM(I54,L54,O54,R54)</f>
        <v>0</v>
      </c>
      <c r="AD54" s="98">
        <f>SUM(K54,N54,Q54,T54,)</f>
        <v>0</v>
      </c>
      <c r="AE54" s="98" t="str">
        <f>IF(AF54=0,"",RANK(AF54,$AF$49:$AF$56))</f>
        <v/>
      </c>
      <c r="AF54" s="98">
        <f>AA53*10000+Z53*100+X53</f>
        <v>0</v>
      </c>
      <c r="AG54" s="98" t="str">
        <f>AE54</f>
        <v/>
      </c>
      <c r="AH54" s="98" t="str">
        <f>H53</f>
        <v>青柳EFC SS</v>
      </c>
    </row>
    <row r="55" spans="1:34" ht="20.100000000000001" customHeight="1" x14ac:dyDescent="0.15">
      <c r="A55" s="118" t="s">
        <v>143</v>
      </c>
      <c r="B55" s="119" t="str">
        <f>B48</f>
        <v>鹿島SSS</v>
      </c>
      <c r="C55" s="120"/>
      <c r="D55" s="119" t="s">
        <v>127</v>
      </c>
      <c r="E55" s="120"/>
      <c r="F55" s="121" t="str">
        <f>F53</f>
        <v>高松小SSS</v>
      </c>
      <c r="G55" s="122"/>
      <c r="H55" s="254" t="str">
        <f>R47</f>
        <v>高松小SSS</v>
      </c>
      <c r="I55" s="251" t="str">
        <f>IF(I56="","",IF(I56-K56&gt;=1,"○",IF(I56-K56&lt;=-1,"●",IF(I56="","",IF(I56-K56=0,"△","")))))</f>
        <v/>
      </c>
      <c r="J55" s="252"/>
      <c r="K55" s="253"/>
      <c r="L55" s="251" t="str">
        <f>IF(L56="","",IF(L56-N56&gt;=1,"○",IF(L56-N56&lt;=-1,"●",IF(L56="","",IF(L56-N56=0,"△","")))))</f>
        <v/>
      </c>
      <c r="M55" s="252"/>
      <c r="N55" s="253"/>
      <c r="O55" s="251" t="str">
        <f>IF(O56="","",IF(O56-Q56&gt;=1,"○",IF(O56-Q56&lt;=-1,"●",IF(O56="","",IF(O56-Q56=0,"△","")))))</f>
        <v/>
      </c>
      <c r="P55" s="252"/>
      <c r="Q55" s="253"/>
      <c r="R55" s="256"/>
      <c r="S55" s="257"/>
      <c r="T55" s="258"/>
      <c r="U55" s="248">
        <f>COUNTIF($I55:$T55,"○")</f>
        <v>0</v>
      </c>
      <c r="V55" s="248">
        <f>COUNTIF($I55:$T55,"●")</f>
        <v>0</v>
      </c>
      <c r="W55" s="248">
        <f>COUNTIF($I55:$T55,"△")</f>
        <v>0</v>
      </c>
      <c r="X55" s="248">
        <f>IF(AC56="","",AC56)</f>
        <v>0</v>
      </c>
      <c r="Y55" s="248">
        <f>IF(AD56="","",AD56)</f>
        <v>0</v>
      </c>
      <c r="Z55" s="248">
        <f>+X55-Y55</f>
        <v>0</v>
      </c>
      <c r="AA55" s="248">
        <f>U55*3+W55</f>
        <v>0</v>
      </c>
      <c r="AB55" s="245" t="str">
        <f>+AE56</f>
        <v/>
      </c>
    </row>
    <row r="56" spans="1:34" ht="20.100000000000001" customHeight="1" thickBot="1" x14ac:dyDescent="0.2">
      <c r="A56" s="118" t="s">
        <v>129</v>
      </c>
      <c r="B56" s="119" t="str">
        <f>B47</f>
        <v>FC波崎 A</v>
      </c>
      <c r="C56" s="120"/>
      <c r="D56" s="119" t="s">
        <v>127</v>
      </c>
      <c r="E56" s="120"/>
      <c r="F56" s="121" t="str">
        <f>B50</f>
        <v>高松小SSS</v>
      </c>
      <c r="G56" s="122"/>
      <c r="H56" s="255"/>
      <c r="I56" s="123" t="str">
        <f>IF(T50="","",+T50)</f>
        <v/>
      </c>
      <c r="J56" s="124" t="str">
        <f>IF(I56="","","-")</f>
        <v/>
      </c>
      <c r="K56" s="125" t="str">
        <f>R50</f>
        <v/>
      </c>
      <c r="L56" s="123" t="str">
        <f>IF(T52="","",+T52)</f>
        <v/>
      </c>
      <c r="M56" s="124" t="str">
        <f>IF(L56="","","-")</f>
        <v/>
      </c>
      <c r="N56" s="125" t="str">
        <f>R52</f>
        <v/>
      </c>
      <c r="O56" s="123" t="str">
        <f>IF(T54="","",T54)</f>
        <v/>
      </c>
      <c r="P56" s="124" t="str">
        <f>IF(O56="","","-")</f>
        <v/>
      </c>
      <c r="Q56" s="125" t="str">
        <f>R54</f>
        <v/>
      </c>
      <c r="R56" s="259"/>
      <c r="S56" s="260"/>
      <c r="T56" s="261"/>
      <c r="U56" s="249"/>
      <c r="V56" s="249"/>
      <c r="W56" s="249"/>
      <c r="X56" s="249"/>
      <c r="Y56" s="249"/>
      <c r="Z56" s="249"/>
      <c r="AA56" s="249"/>
      <c r="AB56" s="246"/>
      <c r="AC56" s="98">
        <f>SUM(I56,L56,O56,R56)</f>
        <v>0</v>
      </c>
      <c r="AD56" s="98">
        <f>SUM(K56,N56,Q56,T56,)</f>
        <v>0</v>
      </c>
      <c r="AE56" s="98" t="str">
        <f>IF(AF56=0,"",RANK(AF56,$AF$49:$AF$56))</f>
        <v/>
      </c>
      <c r="AF56" s="98">
        <f>AA55*10000+Z55*100+X55</f>
        <v>0</v>
      </c>
      <c r="AG56" s="98" t="str">
        <f>AE56</f>
        <v/>
      </c>
      <c r="AH56" s="98" t="str">
        <f>H55</f>
        <v>高松小SSS</v>
      </c>
    </row>
    <row r="57" spans="1:34" ht="20.100000000000001" customHeight="1" thickBot="1" x14ac:dyDescent="0.2">
      <c r="A57" s="96" t="s">
        <v>43</v>
      </c>
      <c r="B57" s="89" t="str">
        <f>B48</f>
        <v>鹿島SSS</v>
      </c>
      <c r="C57" s="88"/>
      <c r="D57" s="89" t="s">
        <v>95</v>
      </c>
      <c r="E57" s="88"/>
      <c r="F57" s="126" t="str">
        <f>B49</f>
        <v>青柳EFC SS</v>
      </c>
      <c r="G57" s="122"/>
    </row>
  </sheetData>
  <sheetProtection formatCells="0" formatColumns="0" formatRows="0" insertColumns="0" insertRows="0" insertHyperlinks="0" deleteColumns="0" deleteRows="0" sort="0" autoFilter="0" pivotTables="0"/>
  <mergeCells count="297">
    <mergeCell ref="A1:AB2"/>
    <mergeCell ref="A4:C4"/>
    <mergeCell ref="D4:F4"/>
    <mergeCell ref="B5:F5"/>
    <mergeCell ref="H5:H6"/>
    <mergeCell ref="I5:K6"/>
    <mergeCell ref="L5:N6"/>
    <mergeCell ref="O5:Q6"/>
    <mergeCell ref="R5:T6"/>
    <mergeCell ref="U5:U6"/>
    <mergeCell ref="Z7:Z8"/>
    <mergeCell ref="AA7:AA8"/>
    <mergeCell ref="AB7:AB8"/>
    <mergeCell ref="AB5:AB6"/>
    <mergeCell ref="B6:F6"/>
    <mergeCell ref="B7:F7"/>
    <mergeCell ref="H7:H8"/>
    <mergeCell ref="I7:K8"/>
    <mergeCell ref="L7:N7"/>
    <mergeCell ref="O7:Q7"/>
    <mergeCell ref="R7:T7"/>
    <mergeCell ref="U7:U8"/>
    <mergeCell ref="V7:V8"/>
    <mergeCell ref="V5:V6"/>
    <mergeCell ref="W5:W6"/>
    <mergeCell ref="X5:X6"/>
    <mergeCell ref="Y5:Y6"/>
    <mergeCell ref="Z5:Z6"/>
    <mergeCell ref="AA5:AA6"/>
    <mergeCell ref="B8:F8"/>
    <mergeCell ref="C9:E9"/>
    <mergeCell ref="H9:H10"/>
    <mergeCell ref="I9:K9"/>
    <mergeCell ref="L9:N10"/>
    <mergeCell ref="O9:Q9"/>
    <mergeCell ref="W7:W8"/>
    <mergeCell ref="X7:X8"/>
    <mergeCell ref="Y7:Y8"/>
    <mergeCell ref="H11:H12"/>
    <mergeCell ref="I11:K11"/>
    <mergeCell ref="L11:N11"/>
    <mergeCell ref="O11:Q12"/>
    <mergeCell ref="R11:T11"/>
    <mergeCell ref="U11:U12"/>
    <mergeCell ref="V11:V12"/>
    <mergeCell ref="R9:T9"/>
    <mergeCell ref="U9:U10"/>
    <mergeCell ref="V9:V10"/>
    <mergeCell ref="W11:W12"/>
    <mergeCell ref="X11:X12"/>
    <mergeCell ref="Y11:Y12"/>
    <mergeCell ref="Z11:Z12"/>
    <mergeCell ref="AA11:AA12"/>
    <mergeCell ref="AB11:AB12"/>
    <mergeCell ref="Z9:Z10"/>
    <mergeCell ref="AA9:AA10"/>
    <mergeCell ref="AB9:AB10"/>
    <mergeCell ref="W9:W10"/>
    <mergeCell ref="X9:X10"/>
    <mergeCell ref="Y9:Y10"/>
    <mergeCell ref="AB13:AB14"/>
    <mergeCell ref="A18:C18"/>
    <mergeCell ref="D18:F18"/>
    <mergeCell ref="B19:F19"/>
    <mergeCell ref="H19:H20"/>
    <mergeCell ref="I19:K20"/>
    <mergeCell ref="L19:N20"/>
    <mergeCell ref="O19:Q20"/>
    <mergeCell ref="R19:T20"/>
    <mergeCell ref="U19:U20"/>
    <mergeCell ref="V13:V14"/>
    <mergeCell ref="W13:W14"/>
    <mergeCell ref="X13:X14"/>
    <mergeCell ref="Y13:Y14"/>
    <mergeCell ref="Z13:Z14"/>
    <mergeCell ref="AA13:AA14"/>
    <mergeCell ref="H13:H14"/>
    <mergeCell ref="I13:K13"/>
    <mergeCell ref="L13:N13"/>
    <mergeCell ref="O13:Q13"/>
    <mergeCell ref="R13:T14"/>
    <mergeCell ref="U13:U14"/>
    <mergeCell ref="Z21:Z22"/>
    <mergeCell ref="AA21:AA22"/>
    <mergeCell ref="AB21:AB22"/>
    <mergeCell ref="AB19:AB20"/>
    <mergeCell ref="B20:F20"/>
    <mergeCell ref="B21:F21"/>
    <mergeCell ref="H21:H22"/>
    <mergeCell ref="I21:K22"/>
    <mergeCell ref="L21:N21"/>
    <mergeCell ref="O21:Q21"/>
    <mergeCell ref="R21:T21"/>
    <mergeCell ref="U21:U22"/>
    <mergeCell ref="V21:V22"/>
    <mergeCell ref="V19:V20"/>
    <mergeCell ref="W19:W20"/>
    <mergeCell ref="X19:X20"/>
    <mergeCell ref="Y19:Y20"/>
    <mergeCell ref="Z19:Z20"/>
    <mergeCell ref="AA19:AA20"/>
    <mergeCell ref="B22:F22"/>
    <mergeCell ref="C23:E23"/>
    <mergeCell ref="H23:H24"/>
    <mergeCell ref="I23:K23"/>
    <mergeCell ref="L23:N24"/>
    <mergeCell ref="O23:Q23"/>
    <mergeCell ref="W21:W22"/>
    <mergeCell ref="X21:X22"/>
    <mergeCell ref="Y21:Y22"/>
    <mergeCell ref="H25:H26"/>
    <mergeCell ref="I25:K25"/>
    <mergeCell ref="L25:N25"/>
    <mergeCell ref="O25:Q26"/>
    <mergeCell ref="R25:T25"/>
    <mergeCell ref="U25:U26"/>
    <mergeCell ref="V25:V26"/>
    <mergeCell ref="R23:T23"/>
    <mergeCell ref="U23:U24"/>
    <mergeCell ref="V23:V24"/>
    <mergeCell ref="W25:W26"/>
    <mergeCell ref="X25:X26"/>
    <mergeCell ref="Y25:Y26"/>
    <mergeCell ref="Z25:Z26"/>
    <mergeCell ref="AA25:AA26"/>
    <mergeCell ref="AB25:AB26"/>
    <mergeCell ref="Z23:Z24"/>
    <mergeCell ref="AA23:AA24"/>
    <mergeCell ref="AB23:AB24"/>
    <mergeCell ref="W23:W24"/>
    <mergeCell ref="X23:X24"/>
    <mergeCell ref="Y23:Y24"/>
    <mergeCell ref="AB27:AB28"/>
    <mergeCell ref="A32:C32"/>
    <mergeCell ref="D32:F32"/>
    <mergeCell ref="B33:F33"/>
    <mergeCell ref="H33:H34"/>
    <mergeCell ref="I33:K34"/>
    <mergeCell ref="L33:N34"/>
    <mergeCell ref="O33:Q34"/>
    <mergeCell ref="R33:T34"/>
    <mergeCell ref="U33:U34"/>
    <mergeCell ref="V27:V28"/>
    <mergeCell ref="W27:W28"/>
    <mergeCell ref="X27:X28"/>
    <mergeCell ref="Y27:Y28"/>
    <mergeCell ref="Z27:Z28"/>
    <mergeCell ref="AA27:AA28"/>
    <mergeCell ref="H27:H28"/>
    <mergeCell ref="I27:K27"/>
    <mergeCell ref="L27:N27"/>
    <mergeCell ref="O27:Q27"/>
    <mergeCell ref="R27:T28"/>
    <mergeCell ref="U27:U28"/>
    <mergeCell ref="Z35:Z36"/>
    <mergeCell ref="AA35:AA36"/>
    <mergeCell ref="AB35:AB36"/>
    <mergeCell ref="AB33:AB34"/>
    <mergeCell ref="B34:F34"/>
    <mergeCell ref="B35:F35"/>
    <mergeCell ref="H35:H36"/>
    <mergeCell ref="I35:K36"/>
    <mergeCell ref="L35:N35"/>
    <mergeCell ref="O35:Q35"/>
    <mergeCell ref="R35:T35"/>
    <mergeCell ref="U35:U36"/>
    <mergeCell ref="V35:V36"/>
    <mergeCell ref="V33:V34"/>
    <mergeCell ref="W33:W34"/>
    <mergeCell ref="X33:X34"/>
    <mergeCell ref="Y33:Y34"/>
    <mergeCell ref="Z33:Z34"/>
    <mergeCell ref="AA33:AA34"/>
    <mergeCell ref="B36:F36"/>
    <mergeCell ref="C37:E37"/>
    <mergeCell ref="H37:H38"/>
    <mergeCell ref="I37:K37"/>
    <mergeCell ref="L37:N38"/>
    <mergeCell ref="O37:Q37"/>
    <mergeCell ref="W35:W36"/>
    <mergeCell ref="X35:X36"/>
    <mergeCell ref="Y35:Y36"/>
    <mergeCell ref="H39:H40"/>
    <mergeCell ref="I39:K39"/>
    <mergeCell ref="L39:N39"/>
    <mergeCell ref="O39:Q40"/>
    <mergeCell ref="R39:T39"/>
    <mergeCell ref="U39:U40"/>
    <mergeCell ref="V39:V40"/>
    <mergeCell ref="R37:T37"/>
    <mergeCell ref="U37:U38"/>
    <mergeCell ref="V37:V38"/>
    <mergeCell ref="W39:W40"/>
    <mergeCell ref="X39:X40"/>
    <mergeCell ref="Y39:Y40"/>
    <mergeCell ref="Z39:Z40"/>
    <mergeCell ref="AA39:AA40"/>
    <mergeCell ref="AB39:AB40"/>
    <mergeCell ref="Z37:Z38"/>
    <mergeCell ref="AA37:AA38"/>
    <mergeCell ref="AB37:AB38"/>
    <mergeCell ref="W37:W38"/>
    <mergeCell ref="X37:X38"/>
    <mergeCell ref="Y37:Y38"/>
    <mergeCell ref="AB41:AB42"/>
    <mergeCell ref="A46:C46"/>
    <mergeCell ref="D46:F46"/>
    <mergeCell ref="B47:F47"/>
    <mergeCell ref="H47:H48"/>
    <mergeCell ref="I47:K48"/>
    <mergeCell ref="L47:N48"/>
    <mergeCell ref="O47:Q48"/>
    <mergeCell ref="R47:T48"/>
    <mergeCell ref="U47:U48"/>
    <mergeCell ref="V41:V42"/>
    <mergeCell ref="W41:W42"/>
    <mergeCell ref="X41:X42"/>
    <mergeCell ref="Y41:Y42"/>
    <mergeCell ref="Z41:Z42"/>
    <mergeCell ref="AA41:AA42"/>
    <mergeCell ref="H41:H42"/>
    <mergeCell ref="I41:K41"/>
    <mergeCell ref="L41:N41"/>
    <mergeCell ref="O41:Q41"/>
    <mergeCell ref="R41:T42"/>
    <mergeCell ref="U41:U42"/>
    <mergeCell ref="Z49:Z50"/>
    <mergeCell ref="AA49:AA50"/>
    <mergeCell ref="AB49:AB50"/>
    <mergeCell ref="AB47:AB48"/>
    <mergeCell ref="B48:F48"/>
    <mergeCell ref="B49:F49"/>
    <mergeCell ref="H49:H50"/>
    <mergeCell ref="I49:K50"/>
    <mergeCell ref="L49:N49"/>
    <mergeCell ref="O49:Q49"/>
    <mergeCell ref="R49:T49"/>
    <mergeCell ref="U49:U50"/>
    <mergeCell ref="V49:V50"/>
    <mergeCell ref="V47:V48"/>
    <mergeCell ref="W47:W48"/>
    <mergeCell ref="X47:X48"/>
    <mergeCell ref="Y47:Y48"/>
    <mergeCell ref="Z47:Z48"/>
    <mergeCell ref="AA47:AA48"/>
    <mergeCell ref="W51:W52"/>
    <mergeCell ref="X51:X52"/>
    <mergeCell ref="Y51:Y52"/>
    <mergeCell ref="B50:F50"/>
    <mergeCell ref="C51:E51"/>
    <mergeCell ref="H51:H52"/>
    <mergeCell ref="I51:K51"/>
    <mergeCell ref="L51:N52"/>
    <mergeCell ref="O51:Q51"/>
    <mergeCell ref="W49:W50"/>
    <mergeCell ref="X49:X50"/>
    <mergeCell ref="Y49:Y50"/>
    <mergeCell ref="H55:H56"/>
    <mergeCell ref="I55:K55"/>
    <mergeCell ref="L55:N55"/>
    <mergeCell ref="O55:Q55"/>
    <mergeCell ref="R55:T56"/>
    <mergeCell ref="U55:U56"/>
    <mergeCell ref="W53:W54"/>
    <mergeCell ref="X53:X54"/>
    <mergeCell ref="Y53:Y54"/>
    <mergeCell ref="H53:H54"/>
    <mergeCell ref="I53:K53"/>
    <mergeCell ref="L53:N53"/>
    <mergeCell ref="O53:Q54"/>
    <mergeCell ref="R53:T53"/>
    <mergeCell ref="U53:U54"/>
    <mergeCell ref="V53:V54"/>
    <mergeCell ref="AB55:AB56"/>
    <mergeCell ref="K3:N3"/>
    <mergeCell ref="P3:S3"/>
    <mergeCell ref="K17:N17"/>
    <mergeCell ref="P17:S17"/>
    <mergeCell ref="K31:N31"/>
    <mergeCell ref="P31:S31"/>
    <mergeCell ref="K45:N45"/>
    <mergeCell ref="P45:S45"/>
    <mergeCell ref="V55:V56"/>
    <mergeCell ref="W55:W56"/>
    <mergeCell ref="X55:X56"/>
    <mergeCell ref="Y55:Y56"/>
    <mergeCell ref="Z55:Z56"/>
    <mergeCell ref="AA55:AA56"/>
    <mergeCell ref="Z53:Z54"/>
    <mergeCell ref="AA53:AA54"/>
    <mergeCell ref="AB53:AB54"/>
    <mergeCell ref="Z51:Z52"/>
    <mergeCell ref="AA51:AA52"/>
    <mergeCell ref="AB51:AB52"/>
    <mergeCell ref="R51:T51"/>
    <mergeCell ref="U51:U52"/>
    <mergeCell ref="V51:V52"/>
  </mergeCells>
  <phoneticPr fontId="32"/>
  <conditionalFormatting sqref="AB49:AB56">
    <cfRule type="cellIs" dxfId="31" priority="28" stopIfTrue="1" operator="equal">
      <formula>$AC$46</formula>
    </cfRule>
  </conditionalFormatting>
  <conditionalFormatting sqref="AB21:AB28">
    <cfRule type="cellIs" dxfId="30" priority="27" stopIfTrue="1" operator="equal">
      <formula>$AC$18</formula>
    </cfRule>
  </conditionalFormatting>
  <conditionalFormatting sqref="AB35:AB42">
    <cfRule type="cellIs" dxfId="29" priority="26" stopIfTrue="1" operator="equal">
      <formula>$AC$32</formula>
    </cfRule>
  </conditionalFormatting>
  <conditionalFormatting sqref="AB7:AB14">
    <cfRule type="cellIs" dxfId="28" priority="25" stopIfTrue="1" operator="equal">
      <formula>$AC$4</formula>
    </cfRule>
  </conditionalFormatting>
  <conditionalFormatting sqref="H7:H14 B5:F8">
    <cfRule type="cellIs" dxfId="27" priority="22" operator="equal">
      <formula>$AD$6</formula>
    </cfRule>
    <cfRule type="cellIs" dxfId="26" priority="23" operator="equal">
      <formula>$AD$5</formula>
    </cfRule>
    <cfRule type="cellIs" dxfId="25" priority="24" operator="equal">
      <formula>$AD$4</formula>
    </cfRule>
  </conditionalFormatting>
  <conditionalFormatting sqref="H21:H28 B19:F22">
    <cfRule type="cellIs" dxfId="24" priority="19" operator="equal">
      <formula>$AD$20</formula>
    </cfRule>
    <cfRule type="cellIs" dxfId="23" priority="20" operator="equal">
      <formula>$AD$19</formula>
    </cfRule>
    <cfRule type="cellIs" dxfId="22" priority="21" operator="equal">
      <formula>$AD$18</formula>
    </cfRule>
  </conditionalFormatting>
  <conditionalFormatting sqref="H35:H42 B33:F36">
    <cfRule type="cellIs" dxfId="21" priority="16" operator="equal">
      <formula>$AD$34</formula>
    </cfRule>
    <cfRule type="cellIs" dxfId="20" priority="17" operator="equal">
      <formula>$AD$33</formula>
    </cfRule>
    <cfRule type="cellIs" dxfId="19" priority="18" operator="equal">
      <formula>$AD$32</formula>
    </cfRule>
  </conditionalFormatting>
  <conditionalFormatting sqref="H49:H56 B47:F50">
    <cfRule type="cellIs" dxfId="18" priority="51" operator="equal">
      <formula>#REF!</formula>
    </cfRule>
    <cfRule type="cellIs" dxfId="17" priority="52" operator="equal">
      <formula>$AD$47</formula>
    </cfRule>
    <cfRule type="cellIs" dxfId="16" priority="53" operator="equal">
      <formula>$AD$46</formula>
    </cfRule>
  </conditionalFormatting>
  <dataValidations count="1">
    <dataValidation imeMode="off" allowBlank="1" showInputMessage="1" showErrorMessage="1" sqref="L49 I7 L7 L9 M14:Q14 O13 J14:K14 R13 L11:L14 I9:I14 O10:T10 R9 O9 R11 R7 O7 M12:N12 J12:K12 J10:K10 O11 R12:T12 L8:T8 I21 L22:T22 R26:T26 O25 J24:K24 J26:K26 M26:N26 O21 R21 R25 O23 R23 O24:T24 I23:I28 L25:L28 R27 J28:K28 O27 M28:Q28 L23 L21 I35 L36:T36 R40:T40 O39 J38:K38 J40:K40 M40:N40 O35 R35 R39 O37 R37 O38:T38 I37:I42 L39:L42 R41 J42:K42 O41 M42:Q42 L37 L35 I49 L50:T50 R54:T54 O53 J52:K52 J54:K54 M54:N54 O49 R49 R53 O51 R51 O52:T52 I51:I56 L53:L56 R55 J56:K56 O55 M56:Q56 L51"/>
  </dataValidations>
  <pageMargins left="0.59055118110236227" right="0.19685039370078741" top="0.39370078740157483" bottom="0.19685039370078741" header="0.19685039370078741" footer="0.19685039370078741"/>
  <pageSetup paperSize="9"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7"/>
  <sheetViews>
    <sheetView view="pageBreakPreview" zoomScaleNormal="100" zoomScaleSheetLayoutView="100" workbookViewId="0">
      <selection activeCell="H5" sqref="H5:H6"/>
    </sheetView>
  </sheetViews>
  <sheetFormatPr defaultRowHeight="13.5" x14ac:dyDescent="0.15"/>
  <cols>
    <col min="1" max="1" width="6.25" style="100" customWidth="1"/>
    <col min="2" max="2" width="10" style="100" customWidth="1"/>
    <col min="3" max="5" width="4.375" style="100" customWidth="1"/>
    <col min="6" max="6" width="10" style="100" customWidth="1"/>
    <col min="7" max="7" width="2.375" style="100" customWidth="1"/>
    <col min="8" max="8" width="11.125" style="100" customWidth="1"/>
    <col min="9" max="20" width="3.625" style="100" customWidth="1"/>
    <col min="21" max="28" width="4.625" style="100" customWidth="1"/>
    <col min="29" max="32" width="9" style="98"/>
    <col min="33" max="33" width="4.375" style="98" customWidth="1"/>
    <col min="34" max="37" width="9" style="98"/>
    <col min="38" max="16384" width="9" style="100"/>
  </cols>
  <sheetData>
    <row r="1" spans="1:37" ht="22.5" customHeight="1" x14ac:dyDescent="0.15">
      <c r="A1" s="298" t="s">
        <v>214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</row>
    <row r="2" spans="1:37" ht="22.5" customHeight="1" x14ac:dyDescent="0.15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</row>
    <row r="3" spans="1:37" ht="22.5" customHeight="1" thickBot="1" x14ac:dyDescent="0.2">
      <c r="A3" s="101" t="s">
        <v>116</v>
      </c>
      <c r="B3" s="102"/>
      <c r="C3" s="102"/>
      <c r="D3" s="102"/>
      <c r="E3" s="102"/>
      <c r="F3" s="102"/>
      <c r="G3" s="102"/>
      <c r="H3" s="102"/>
      <c r="I3" s="102"/>
      <c r="J3" s="133" t="s">
        <v>158</v>
      </c>
      <c r="K3" s="247" t="str">
        <f>AD4</f>
        <v/>
      </c>
      <c r="L3" s="247"/>
      <c r="M3" s="247"/>
      <c r="N3" s="247"/>
      <c r="O3" s="133" t="s">
        <v>159</v>
      </c>
      <c r="P3" s="247" t="str">
        <f>AD5</f>
        <v/>
      </c>
      <c r="Q3" s="247"/>
      <c r="R3" s="247"/>
      <c r="S3" s="247"/>
      <c r="T3" s="102"/>
      <c r="U3" s="102"/>
      <c r="V3" s="102"/>
      <c r="W3" s="102"/>
      <c r="X3" s="102"/>
      <c r="Y3" s="102"/>
      <c r="Z3" s="102"/>
      <c r="AA3" s="102"/>
      <c r="AB3" s="102"/>
    </row>
    <row r="4" spans="1:37" ht="20.100000000000001" customHeight="1" thickBot="1" x14ac:dyDescent="0.2">
      <c r="A4" s="284" t="s">
        <v>144</v>
      </c>
      <c r="B4" s="285"/>
      <c r="C4" s="285"/>
      <c r="D4" s="286" t="s">
        <v>90</v>
      </c>
      <c r="E4" s="286"/>
      <c r="F4" s="287"/>
      <c r="G4" s="103"/>
      <c r="H4" s="104"/>
      <c r="AC4" s="98">
        <v>1</v>
      </c>
      <c r="AD4" s="98" t="str">
        <f>IF(C10="","",VLOOKUP(AC4,AG8:AH14,2,FALSE))</f>
        <v/>
      </c>
    </row>
    <row r="5" spans="1:37" ht="20.100000000000001" customHeight="1" x14ac:dyDescent="0.15">
      <c r="A5" s="105">
        <v>1</v>
      </c>
      <c r="B5" s="266" t="str">
        <f>'Ｅ～Ｈ'!B7</f>
        <v>息栖SSS　A</v>
      </c>
      <c r="C5" s="267"/>
      <c r="D5" s="267"/>
      <c r="E5" s="267"/>
      <c r="F5" s="268"/>
      <c r="G5" s="106"/>
      <c r="H5" s="288"/>
      <c r="I5" s="290" t="str">
        <f>B5</f>
        <v>息栖SSS　A</v>
      </c>
      <c r="J5" s="290"/>
      <c r="K5" s="290"/>
      <c r="L5" s="290" t="str">
        <f>B6</f>
        <v>大野SSS</v>
      </c>
      <c r="M5" s="290"/>
      <c r="N5" s="290"/>
      <c r="O5" s="290" t="str">
        <f>B7</f>
        <v>横瀬SSS</v>
      </c>
      <c r="P5" s="290"/>
      <c r="Q5" s="290"/>
      <c r="R5" s="290" t="str">
        <f>B8</f>
        <v>津知・潮来</v>
      </c>
      <c r="S5" s="290"/>
      <c r="T5" s="290"/>
      <c r="U5" s="282" t="s">
        <v>119</v>
      </c>
      <c r="V5" s="282" t="s">
        <v>120</v>
      </c>
      <c r="W5" s="282" t="s">
        <v>121</v>
      </c>
      <c r="X5" s="282" t="s">
        <v>20</v>
      </c>
      <c r="Y5" s="282" t="s">
        <v>21</v>
      </c>
      <c r="Z5" s="282" t="s">
        <v>122</v>
      </c>
      <c r="AA5" s="282" t="s">
        <v>123</v>
      </c>
      <c r="AB5" s="273" t="s">
        <v>24</v>
      </c>
      <c r="AC5" s="98">
        <v>2</v>
      </c>
      <c r="AD5" s="98" t="str">
        <f>IF(C10="","",VLOOKUP(AC5,AG8:AH14,2,FALSE))</f>
        <v/>
      </c>
    </row>
    <row r="6" spans="1:37" ht="20.100000000000001" customHeight="1" thickBot="1" x14ac:dyDescent="0.2">
      <c r="A6" s="107">
        <v>2</v>
      </c>
      <c r="B6" s="266" t="str">
        <f>'Ｅ～Ｈ'!C7</f>
        <v>大野SSS</v>
      </c>
      <c r="C6" s="267"/>
      <c r="D6" s="267"/>
      <c r="E6" s="267"/>
      <c r="F6" s="268"/>
      <c r="G6" s="106"/>
      <c r="H6" s="289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83"/>
      <c r="V6" s="283"/>
      <c r="W6" s="283"/>
      <c r="X6" s="283"/>
      <c r="Y6" s="283"/>
      <c r="Z6" s="283"/>
      <c r="AA6" s="283"/>
      <c r="AB6" s="274"/>
    </row>
    <row r="7" spans="1:37" ht="20.100000000000001" customHeight="1" thickTop="1" x14ac:dyDescent="0.15">
      <c r="A7" s="107">
        <v>3</v>
      </c>
      <c r="B7" s="266" t="str">
        <f>'Ｅ～Ｈ'!D7</f>
        <v>横瀬SSS</v>
      </c>
      <c r="C7" s="267"/>
      <c r="D7" s="267"/>
      <c r="E7" s="267"/>
      <c r="F7" s="268"/>
      <c r="G7" s="106"/>
      <c r="H7" s="275" t="str">
        <f>I5</f>
        <v>息栖SSS　A</v>
      </c>
      <c r="I7" s="276"/>
      <c r="J7" s="277"/>
      <c r="K7" s="278"/>
      <c r="L7" s="279" t="str">
        <f>IF(L8="","",IF(L8-N8&gt;=1,"○",IF(L8-N8&lt;=-1,"●",IF(L8="","",IF(L8-N8=0,"△","")))))</f>
        <v/>
      </c>
      <c r="M7" s="280"/>
      <c r="N7" s="281"/>
      <c r="O7" s="279" t="str">
        <f>IF(O8="","",IF(O8-Q8&gt;=1,"○",IF(O8-Q8&lt;=-1,"●",IF(O8="","",IF(O8-Q8=0,"△","")))))</f>
        <v/>
      </c>
      <c r="P7" s="280"/>
      <c r="Q7" s="281"/>
      <c r="R7" s="279" t="str">
        <f>IF(R8="","",IF(R8-T8&gt;=1,"○",IF(R8-T8&lt;=-1,"●",IF(R8="","",IF(R8-T8=0,"△","")))))</f>
        <v/>
      </c>
      <c r="S7" s="280"/>
      <c r="T7" s="281"/>
      <c r="U7" s="301">
        <f>COUNTIF($I7:$T7,"○")</f>
        <v>0</v>
      </c>
      <c r="V7" s="250">
        <f>COUNTIF($I7:$T7,"●")</f>
        <v>0</v>
      </c>
      <c r="W7" s="250">
        <f>COUNTIF($I7:$T7,"△")</f>
        <v>0</v>
      </c>
      <c r="X7" s="250">
        <f>IF(AC8="","",AC8)</f>
        <v>0</v>
      </c>
      <c r="Y7" s="250">
        <f>IF(AD8="","",AD8)</f>
        <v>0</v>
      </c>
      <c r="Z7" s="250">
        <f>+X7-Y7</f>
        <v>0</v>
      </c>
      <c r="AA7" s="250">
        <f>U7*3+W7</f>
        <v>0</v>
      </c>
      <c r="AB7" s="272" t="str">
        <f>+AE8</f>
        <v/>
      </c>
    </row>
    <row r="8" spans="1:37" ht="20.100000000000001" customHeight="1" thickBot="1" x14ac:dyDescent="0.2">
      <c r="A8" s="107">
        <v>4</v>
      </c>
      <c r="B8" s="266" t="str">
        <f>'Ｅ～Ｈ'!E7</f>
        <v>津知・潮来</v>
      </c>
      <c r="C8" s="267"/>
      <c r="D8" s="267"/>
      <c r="E8" s="267"/>
      <c r="F8" s="268"/>
      <c r="G8" s="106"/>
      <c r="H8" s="262"/>
      <c r="I8" s="263"/>
      <c r="J8" s="264"/>
      <c r="K8" s="265"/>
      <c r="L8" s="108" t="str">
        <f>IF(C10="","",C10)</f>
        <v/>
      </c>
      <c r="M8" s="109" t="str">
        <f>IF(L8="","","-")</f>
        <v/>
      </c>
      <c r="N8" s="110" t="str">
        <f>IF(E10="","",E10)</f>
        <v/>
      </c>
      <c r="O8" s="108" t="str">
        <f>IF(C12="","",C12)</f>
        <v/>
      </c>
      <c r="P8" s="109" t="str">
        <f>IF(O8="","","-")</f>
        <v/>
      </c>
      <c r="Q8" s="110" t="str">
        <f>IF(E12="","",E12)</f>
        <v/>
      </c>
      <c r="R8" s="108" t="str">
        <f>IF(C14="","",C14)</f>
        <v/>
      </c>
      <c r="S8" s="109" t="str">
        <f>IF(R8="","","-")</f>
        <v/>
      </c>
      <c r="T8" s="110" t="str">
        <f>IF(E14="","",E14)</f>
        <v/>
      </c>
      <c r="U8" s="250"/>
      <c r="V8" s="248"/>
      <c r="W8" s="248"/>
      <c r="X8" s="248"/>
      <c r="Y8" s="248"/>
      <c r="Z8" s="248"/>
      <c r="AA8" s="248"/>
      <c r="AB8" s="245"/>
      <c r="AC8" s="98">
        <f>SUM(I8,L8,O8,R8)</f>
        <v>0</v>
      </c>
      <c r="AD8" s="98">
        <f>SUM(K8,N8,Q8,T8,)</f>
        <v>0</v>
      </c>
      <c r="AE8" s="98" t="str">
        <f>IF(AF8=0,"",RANK(AF8,$AF$7:$AF$14))</f>
        <v/>
      </c>
      <c r="AF8" s="98">
        <f>AA7*10000+Z7*100+X7</f>
        <v>0</v>
      </c>
      <c r="AG8" s="98" t="str">
        <f>AE8</f>
        <v/>
      </c>
      <c r="AH8" s="98" t="str">
        <f>H7</f>
        <v>息栖SSS　A</v>
      </c>
    </row>
    <row r="9" spans="1:37" ht="20.100000000000001" customHeight="1" thickTop="1" thickBot="1" x14ac:dyDescent="0.2">
      <c r="A9" s="111" t="s">
        <v>124</v>
      </c>
      <c r="B9" s="112" t="s">
        <v>142</v>
      </c>
      <c r="C9" s="269">
        <v>42569</v>
      </c>
      <c r="D9" s="270"/>
      <c r="E9" s="271"/>
      <c r="F9" s="113" t="s">
        <v>142</v>
      </c>
      <c r="G9" s="106"/>
      <c r="H9" s="254" t="str">
        <f>L5</f>
        <v>大野SSS</v>
      </c>
      <c r="I9" s="251" t="str">
        <f>IF(I10="","",IF(I10-K10&gt;=1,"○",IF(I10-K10&lt;=-1,"●",IF(I10="","",IF(I10-K10=0,"△","")))))</f>
        <v/>
      </c>
      <c r="J9" s="252"/>
      <c r="K9" s="253"/>
      <c r="L9" s="256"/>
      <c r="M9" s="257"/>
      <c r="N9" s="258"/>
      <c r="O9" s="251" t="str">
        <f>IF(O10="","",IF(O10-Q10&gt;=1,"○",IF(O10-Q10&lt;=-1,"●",IF(O10="","",IF(O10-Q10=0,"△","")))))</f>
        <v/>
      </c>
      <c r="P9" s="252"/>
      <c r="Q9" s="253"/>
      <c r="R9" s="251" t="str">
        <f>IF(R10="","",IF(R10-T10&gt;=1,"○",IF(R10-T10&lt;=-1,"●",IF(R10="","",IF(R10-T10=0,"△","")))))</f>
        <v/>
      </c>
      <c r="S9" s="252"/>
      <c r="T9" s="253"/>
      <c r="U9" s="299">
        <f t="shared" ref="U9" si="0">COUNTIF($I9:$T9,"○")</f>
        <v>0</v>
      </c>
      <c r="V9" s="250">
        <f>COUNTIF($I9:$T9,"●")</f>
        <v>0</v>
      </c>
      <c r="W9" s="250">
        <f t="shared" ref="W9" si="1">COUNTIF($I9:$T9,"△")</f>
        <v>0</v>
      </c>
      <c r="X9" s="250">
        <f>IF(AC10="","",AC10)</f>
        <v>0</v>
      </c>
      <c r="Y9" s="250">
        <f>IF(AD10="","",AD10)</f>
        <v>0</v>
      </c>
      <c r="Z9" s="250">
        <f>+X9-Y9</f>
        <v>0</v>
      </c>
      <c r="AA9" s="250">
        <f>U9*3+W9</f>
        <v>0</v>
      </c>
      <c r="AB9" s="245" t="str">
        <f>+AE10</f>
        <v/>
      </c>
    </row>
    <row r="10" spans="1:37" ht="20.100000000000001" customHeight="1" thickTop="1" x14ac:dyDescent="0.15">
      <c r="A10" s="114" t="s">
        <v>126</v>
      </c>
      <c r="B10" s="115" t="str">
        <f>B5</f>
        <v>息栖SSS　A</v>
      </c>
      <c r="C10" s="116"/>
      <c r="D10" s="115" t="s">
        <v>127</v>
      </c>
      <c r="E10" s="116"/>
      <c r="F10" s="117" t="str">
        <f>B6</f>
        <v>大野SSS</v>
      </c>
      <c r="G10" s="106"/>
      <c r="H10" s="262"/>
      <c r="I10" s="108" t="str">
        <f>IF(N8="","",+N8)</f>
        <v/>
      </c>
      <c r="J10" s="109" t="str">
        <f>IF(I10="","","-")</f>
        <v/>
      </c>
      <c r="K10" s="110" t="str">
        <f>+L8</f>
        <v/>
      </c>
      <c r="L10" s="263"/>
      <c r="M10" s="264"/>
      <c r="N10" s="265"/>
      <c r="O10" s="108" t="str">
        <f>IF(C15="","",C15)</f>
        <v/>
      </c>
      <c r="P10" s="109" t="str">
        <f>IF(O10="","","-")</f>
        <v/>
      </c>
      <c r="Q10" s="110" t="str">
        <f>IF(E15="","",E15)</f>
        <v/>
      </c>
      <c r="R10" s="108" t="str">
        <f>IF(C13="","",C13)</f>
        <v/>
      </c>
      <c r="S10" s="109" t="str">
        <f>IF(R10="","","-")</f>
        <v/>
      </c>
      <c r="T10" s="110" t="str">
        <f>IF(E13="","",E13)</f>
        <v/>
      </c>
      <c r="U10" s="250"/>
      <c r="V10" s="248"/>
      <c r="W10" s="248"/>
      <c r="X10" s="248"/>
      <c r="Y10" s="248"/>
      <c r="Z10" s="248"/>
      <c r="AA10" s="248"/>
      <c r="AB10" s="245"/>
      <c r="AC10" s="98">
        <f>SUM(I10,L10,O10,R10)</f>
        <v>0</v>
      </c>
      <c r="AD10" s="98">
        <f>SUM(K10,N10,Q10,T10,)</f>
        <v>0</v>
      </c>
      <c r="AE10" s="98" t="str">
        <f>IF(AF10=0,"",RANK(AF10,$AF$7:$AF$14))</f>
        <v/>
      </c>
      <c r="AF10" s="98">
        <f>AA9*10000+Z9*100+X9</f>
        <v>0</v>
      </c>
      <c r="AG10" s="98" t="str">
        <f>AE10</f>
        <v/>
      </c>
      <c r="AH10" s="98" t="str">
        <f>H9</f>
        <v>大野SSS</v>
      </c>
    </row>
    <row r="11" spans="1:37" ht="20.100000000000001" customHeight="1" x14ac:dyDescent="0.15">
      <c r="A11" s="118" t="s">
        <v>40</v>
      </c>
      <c r="B11" s="119" t="str">
        <f>B7</f>
        <v>横瀬SSS</v>
      </c>
      <c r="C11" s="120"/>
      <c r="D11" s="119" t="s">
        <v>127</v>
      </c>
      <c r="E11" s="120"/>
      <c r="F11" s="121" t="str">
        <f>B8</f>
        <v>津知・潮来</v>
      </c>
      <c r="G11" s="122"/>
      <c r="H11" s="254" t="str">
        <f>O5</f>
        <v>横瀬SSS</v>
      </c>
      <c r="I11" s="251" t="str">
        <f>IF(I12="","",IF(I12-K12&gt;=1,"○",IF(I12-K12&lt;=-1,"●",IF(I12="","",IF(I12-K12=0,"△","")))))</f>
        <v/>
      </c>
      <c r="J11" s="252"/>
      <c r="K11" s="253"/>
      <c r="L11" s="251" t="str">
        <f>IF(L12="","",IF(L12-N12&gt;=1,"○",IF(L12-N12&lt;=-1,"●",IF(L12="","",IF(L12-N12=0,"△","")))))</f>
        <v/>
      </c>
      <c r="M11" s="252"/>
      <c r="N11" s="253"/>
      <c r="O11" s="256"/>
      <c r="P11" s="257"/>
      <c r="Q11" s="258"/>
      <c r="R11" s="251" t="str">
        <f>IF(R12="","",IF(R12-T12&gt;=1,"○",IF(R12-T12&lt;=-1,"●",IF(R12="","",IF(R12-T12=0,"△","")))))</f>
        <v/>
      </c>
      <c r="S11" s="252"/>
      <c r="T11" s="253"/>
      <c r="U11" s="299">
        <f t="shared" ref="U11" si="2">COUNTIF($I11:$T11,"○")</f>
        <v>0</v>
      </c>
      <c r="V11" s="250">
        <f>COUNTIF($I11:$T11,"●")</f>
        <v>0</v>
      </c>
      <c r="W11" s="250">
        <f t="shared" ref="W11" si="3">COUNTIF($I11:$T11,"△")</f>
        <v>0</v>
      </c>
      <c r="X11" s="250">
        <f>IF(AC12="","",AC12)</f>
        <v>0</v>
      </c>
      <c r="Y11" s="250">
        <f>IF(AD12="","",AD12)</f>
        <v>0</v>
      </c>
      <c r="Z11" s="250">
        <f>+X11-Y11</f>
        <v>0</v>
      </c>
      <c r="AA11" s="250">
        <f>U11*3+W11</f>
        <v>0</v>
      </c>
      <c r="AB11" s="245" t="str">
        <f>+AE12</f>
        <v/>
      </c>
    </row>
    <row r="12" spans="1:37" ht="20.100000000000001" customHeight="1" x14ac:dyDescent="0.15">
      <c r="A12" s="118" t="s">
        <v>41</v>
      </c>
      <c r="B12" s="119" t="str">
        <f>B5</f>
        <v>息栖SSS　A</v>
      </c>
      <c r="C12" s="120"/>
      <c r="D12" s="119" t="s">
        <v>95</v>
      </c>
      <c r="E12" s="120"/>
      <c r="F12" s="121" t="str">
        <f>B11</f>
        <v>横瀬SSS</v>
      </c>
      <c r="G12" s="122"/>
      <c r="H12" s="262"/>
      <c r="I12" s="108" t="str">
        <f>IF(Q8="","",+Q8)</f>
        <v/>
      </c>
      <c r="J12" s="109" t="str">
        <f>IF(I12="","","-")</f>
        <v/>
      </c>
      <c r="K12" s="110" t="str">
        <f>O8</f>
        <v/>
      </c>
      <c r="L12" s="108" t="str">
        <f>IF(Q10="","",Q10)</f>
        <v/>
      </c>
      <c r="M12" s="109" t="str">
        <f>IF(L12="","","-")</f>
        <v/>
      </c>
      <c r="N12" s="110" t="str">
        <f>O10</f>
        <v/>
      </c>
      <c r="O12" s="263"/>
      <c r="P12" s="264"/>
      <c r="Q12" s="265"/>
      <c r="R12" s="108" t="str">
        <f>IF(C11="","",C11)</f>
        <v/>
      </c>
      <c r="S12" s="109" t="str">
        <f>IF(R12="","","-")</f>
        <v/>
      </c>
      <c r="T12" s="110" t="str">
        <f>IF(E11="","",E11)</f>
        <v/>
      </c>
      <c r="U12" s="250"/>
      <c r="V12" s="248"/>
      <c r="W12" s="248"/>
      <c r="X12" s="248"/>
      <c r="Y12" s="248"/>
      <c r="Z12" s="248"/>
      <c r="AA12" s="248"/>
      <c r="AB12" s="245"/>
      <c r="AC12" s="98">
        <f>SUM(I12,L12,O12,R12)</f>
        <v>0</v>
      </c>
      <c r="AD12" s="98">
        <f>SUM(K12,N12,Q12,T12,)</f>
        <v>0</v>
      </c>
      <c r="AE12" s="98" t="str">
        <f>IF(AF12=0,"",RANK(AF12,$AF$7:$AF$14))</f>
        <v/>
      </c>
      <c r="AF12" s="98">
        <f>AA11*10000+Z11*100+X11</f>
        <v>0</v>
      </c>
      <c r="AG12" s="98" t="str">
        <f>AE12</f>
        <v/>
      </c>
      <c r="AH12" s="98" t="str">
        <f>H11</f>
        <v>横瀬SSS</v>
      </c>
    </row>
    <row r="13" spans="1:37" ht="20.100000000000001" customHeight="1" x14ac:dyDescent="0.15">
      <c r="A13" s="118" t="s">
        <v>143</v>
      </c>
      <c r="B13" s="119" t="str">
        <f>B6</f>
        <v>大野SSS</v>
      </c>
      <c r="C13" s="120"/>
      <c r="D13" s="119" t="s">
        <v>127</v>
      </c>
      <c r="E13" s="120"/>
      <c r="F13" s="121" t="str">
        <f>F11</f>
        <v>津知・潮来</v>
      </c>
      <c r="G13" s="122"/>
      <c r="H13" s="254" t="str">
        <f>R5</f>
        <v>津知・潮来</v>
      </c>
      <c r="I13" s="251" t="str">
        <f>IF(I14="","",IF(I14-K14&gt;=1,"○",IF(I14-K14&lt;=-1,"●",IF(I14="","",IF(I14-K14=0,"△","")))))</f>
        <v/>
      </c>
      <c r="J13" s="252"/>
      <c r="K13" s="253"/>
      <c r="L13" s="251" t="str">
        <f>IF(L14="","",IF(L14-N14&gt;=1,"○",IF(L14-N14&lt;=-1,"●",IF(L14="","",IF(L14-N14=0,"△","")))))</f>
        <v/>
      </c>
      <c r="M13" s="252"/>
      <c r="N13" s="253"/>
      <c r="O13" s="251" t="str">
        <f>IF(O14="","",IF(O14-Q14&gt;=1,"○",IF(O14-Q14&lt;=-1,"●",IF(O14="","",IF(O14-Q14=0,"△","")))))</f>
        <v/>
      </c>
      <c r="P13" s="252"/>
      <c r="Q13" s="253"/>
      <c r="R13" s="256"/>
      <c r="S13" s="257"/>
      <c r="T13" s="258"/>
      <c r="U13" s="299">
        <f t="shared" ref="U13" si="4">COUNTIF($I13:$T13,"○")</f>
        <v>0</v>
      </c>
      <c r="V13" s="248">
        <f>COUNTIF($I13:$T13,"●")</f>
        <v>0</v>
      </c>
      <c r="W13" s="248">
        <f t="shared" ref="W13" si="5">COUNTIF($I13:$T13,"△")</f>
        <v>0</v>
      </c>
      <c r="X13" s="248">
        <f>IF(AC14="","",AC14)</f>
        <v>0</v>
      </c>
      <c r="Y13" s="248">
        <f>IF(AD14="","",AD14)</f>
        <v>0</v>
      </c>
      <c r="Z13" s="248">
        <f>+X13-Y13</f>
        <v>0</v>
      </c>
      <c r="AA13" s="248">
        <f>U13*3+W13</f>
        <v>0</v>
      </c>
      <c r="AB13" s="245" t="str">
        <f>+AE14</f>
        <v/>
      </c>
    </row>
    <row r="14" spans="1:37" ht="20.100000000000001" customHeight="1" thickBot="1" x14ac:dyDescent="0.2">
      <c r="A14" s="118" t="s">
        <v>129</v>
      </c>
      <c r="B14" s="119" t="str">
        <f>B5</f>
        <v>息栖SSS　A</v>
      </c>
      <c r="C14" s="120"/>
      <c r="D14" s="119" t="s">
        <v>127</v>
      </c>
      <c r="E14" s="120"/>
      <c r="F14" s="121" t="str">
        <f>B8</f>
        <v>津知・潮来</v>
      </c>
      <c r="G14" s="122"/>
      <c r="H14" s="255"/>
      <c r="I14" s="123" t="str">
        <f>IF(T8="","",+T8)</f>
        <v/>
      </c>
      <c r="J14" s="124" t="str">
        <f>IF(I14="","","-")</f>
        <v/>
      </c>
      <c r="K14" s="125" t="str">
        <f>R8</f>
        <v/>
      </c>
      <c r="L14" s="123" t="str">
        <f>IF(T10="","",+T10)</f>
        <v/>
      </c>
      <c r="M14" s="124" t="str">
        <f>IF(L14="","","-")</f>
        <v/>
      </c>
      <c r="N14" s="125" t="str">
        <f>R10</f>
        <v/>
      </c>
      <c r="O14" s="123" t="str">
        <f>IF(T12="","",T12)</f>
        <v/>
      </c>
      <c r="P14" s="124" t="str">
        <f>IF(O14="","","-")</f>
        <v/>
      </c>
      <c r="Q14" s="125" t="str">
        <f>R12</f>
        <v/>
      </c>
      <c r="R14" s="259"/>
      <c r="S14" s="260"/>
      <c r="T14" s="261"/>
      <c r="U14" s="300"/>
      <c r="V14" s="249"/>
      <c r="W14" s="249"/>
      <c r="X14" s="249"/>
      <c r="Y14" s="249"/>
      <c r="Z14" s="249"/>
      <c r="AA14" s="249"/>
      <c r="AB14" s="246"/>
      <c r="AC14" s="98">
        <f>SUM(I14,L14,O14,R14)</f>
        <v>0</v>
      </c>
      <c r="AD14" s="98">
        <f>SUM(K14,N14,Q14,T14,)</f>
        <v>0</v>
      </c>
      <c r="AE14" s="98" t="str">
        <f>IF(AF14=0,"",RANK(AF14,$AF$7:$AF$14))</f>
        <v/>
      </c>
      <c r="AF14" s="98">
        <f>AA13*10000+Z13*100+X13</f>
        <v>0</v>
      </c>
      <c r="AG14" s="98" t="str">
        <f>AE14</f>
        <v/>
      </c>
      <c r="AH14" s="98" t="str">
        <f>H13</f>
        <v>津知・潮来</v>
      </c>
    </row>
    <row r="15" spans="1:37" ht="20.100000000000001" customHeight="1" thickBot="1" x14ac:dyDescent="0.2">
      <c r="A15" s="96" t="s">
        <v>145</v>
      </c>
      <c r="B15" s="89" t="str">
        <f>B6</f>
        <v>大野SSS</v>
      </c>
      <c r="C15" s="88"/>
      <c r="D15" s="89" t="s">
        <v>127</v>
      </c>
      <c r="E15" s="88"/>
      <c r="F15" s="126" t="str">
        <f>B7</f>
        <v>横瀬SSS</v>
      </c>
      <c r="G15" s="122"/>
    </row>
    <row r="16" spans="1:37" s="130" customFormat="1" ht="20.100000000000001" customHeight="1" x14ac:dyDescent="0.15">
      <c r="A16" s="127"/>
      <c r="B16" s="128"/>
      <c r="C16" s="128"/>
      <c r="D16" s="128"/>
      <c r="E16" s="128"/>
      <c r="F16" s="128"/>
      <c r="G16" s="129"/>
      <c r="AC16" s="131"/>
      <c r="AD16" s="131"/>
      <c r="AE16" s="131"/>
      <c r="AF16" s="131"/>
      <c r="AG16" s="131"/>
      <c r="AH16" s="131"/>
      <c r="AI16" s="131"/>
      <c r="AJ16" s="131"/>
      <c r="AK16" s="131"/>
    </row>
    <row r="17" spans="1:37" ht="20.100000000000001" customHeight="1" thickBot="1" x14ac:dyDescent="0.2">
      <c r="J17" s="133" t="s">
        <v>160</v>
      </c>
      <c r="K17" s="247" t="str">
        <f>AD18</f>
        <v/>
      </c>
      <c r="L17" s="247"/>
      <c r="M17" s="247"/>
      <c r="N17" s="247"/>
      <c r="O17" s="133" t="s">
        <v>161</v>
      </c>
      <c r="P17" s="247" t="str">
        <f>AD19</f>
        <v/>
      </c>
      <c r="Q17" s="247"/>
      <c r="R17" s="247"/>
      <c r="S17" s="247"/>
    </row>
    <row r="18" spans="1:37" ht="20.100000000000001" customHeight="1" thickBot="1" x14ac:dyDescent="0.2">
      <c r="A18" s="284" t="s">
        <v>146</v>
      </c>
      <c r="B18" s="285"/>
      <c r="C18" s="285"/>
      <c r="D18" s="286" t="s">
        <v>118</v>
      </c>
      <c r="E18" s="286"/>
      <c r="F18" s="287"/>
      <c r="G18" s="103"/>
      <c r="H18" s="104"/>
      <c r="AC18" s="98">
        <v>1</v>
      </c>
      <c r="AD18" s="98" t="str">
        <f>IF(C24="","",VLOOKUP(AC18,AG22:AH28,2,FALSE))</f>
        <v/>
      </c>
    </row>
    <row r="19" spans="1:37" ht="20.100000000000001" customHeight="1" x14ac:dyDescent="0.15">
      <c r="A19" s="105">
        <v>1</v>
      </c>
      <c r="B19" s="266" t="str">
        <f>'Ｅ～Ｈ'!B20</f>
        <v>軽野SSS</v>
      </c>
      <c r="C19" s="267"/>
      <c r="D19" s="267"/>
      <c r="E19" s="267"/>
      <c r="F19" s="268"/>
      <c r="G19" s="106"/>
      <c r="H19" s="288"/>
      <c r="I19" s="290" t="str">
        <f>B19</f>
        <v>軽野SSS</v>
      </c>
      <c r="J19" s="290"/>
      <c r="K19" s="290"/>
      <c r="L19" s="290" t="str">
        <f>B20</f>
        <v>波野SSS</v>
      </c>
      <c r="M19" s="290"/>
      <c r="N19" s="290"/>
      <c r="O19" s="290" t="str">
        <f>B21</f>
        <v>鉾田SSS</v>
      </c>
      <c r="P19" s="290"/>
      <c r="Q19" s="290"/>
      <c r="R19" s="290" t="str">
        <f>B22</f>
        <v>牛堀SSS</v>
      </c>
      <c r="S19" s="290"/>
      <c r="T19" s="290"/>
      <c r="U19" s="282" t="s">
        <v>119</v>
      </c>
      <c r="V19" s="282" t="s">
        <v>120</v>
      </c>
      <c r="W19" s="282" t="s">
        <v>121</v>
      </c>
      <c r="X19" s="282" t="s">
        <v>20</v>
      </c>
      <c r="Y19" s="282" t="s">
        <v>21</v>
      </c>
      <c r="Z19" s="282" t="s">
        <v>122</v>
      </c>
      <c r="AA19" s="282" t="s">
        <v>123</v>
      </c>
      <c r="AB19" s="273" t="s">
        <v>24</v>
      </c>
      <c r="AC19" s="98">
        <v>2</v>
      </c>
      <c r="AD19" s="98" t="str">
        <f>IF(C24="","",VLOOKUP(AC19,AG22:AH28,2,FALSE))</f>
        <v/>
      </c>
    </row>
    <row r="20" spans="1:37" ht="20.100000000000001" customHeight="1" thickBot="1" x14ac:dyDescent="0.2">
      <c r="A20" s="107">
        <v>2</v>
      </c>
      <c r="B20" s="266" t="str">
        <f>'Ｅ～Ｈ'!C20</f>
        <v>波野SSS</v>
      </c>
      <c r="C20" s="267"/>
      <c r="D20" s="267"/>
      <c r="E20" s="267"/>
      <c r="F20" s="268"/>
      <c r="G20" s="106"/>
      <c r="H20" s="289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83"/>
      <c r="V20" s="283"/>
      <c r="W20" s="283"/>
      <c r="X20" s="283"/>
      <c r="Y20" s="283"/>
      <c r="Z20" s="283"/>
      <c r="AA20" s="283"/>
      <c r="AB20" s="274"/>
    </row>
    <row r="21" spans="1:37" ht="20.100000000000001" customHeight="1" thickTop="1" x14ac:dyDescent="0.15">
      <c r="A21" s="107">
        <v>3</v>
      </c>
      <c r="B21" s="266" t="str">
        <f>'Ｅ～Ｈ'!D20</f>
        <v>鉾田SSS</v>
      </c>
      <c r="C21" s="267"/>
      <c r="D21" s="267"/>
      <c r="E21" s="267"/>
      <c r="F21" s="268"/>
      <c r="G21" s="106"/>
      <c r="H21" s="275" t="str">
        <f>I19</f>
        <v>軽野SSS</v>
      </c>
      <c r="I21" s="276"/>
      <c r="J21" s="277"/>
      <c r="K21" s="278"/>
      <c r="L21" s="279" t="str">
        <f>IF(L22="","",IF(L22-N22&gt;=1,"○",IF(L22-N22&lt;=-1,"●",IF(L22="","",IF(L22-N22=0,"△","")))))</f>
        <v/>
      </c>
      <c r="M21" s="280"/>
      <c r="N21" s="281"/>
      <c r="O21" s="279" t="str">
        <f>IF(O22="","",IF(O22-Q22&gt;=1,"○",IF(O22-Q22&lt;=-1,"●",IF(O22="","",IF(O22-Q22=0,"△","")))))</f>
        <v/>
      </c>
      <c r="P21" s="280"/>
      <c r="Q21" s="281"/>
      <c r="R21" s="279" t="str">
        <f>IF(R22="","",IF(R22-T22&gt;=1,"○",IF(R22-T22&lt;=-1,"●",IF(R22="","",IF(R22-T22=0,"△","")))))</f>
        <v/>
      </c>
      <c r="S21" s="280"/>
      <c r="T21" s="281"/>
      <c r="U21" s="250">
        <f>COUNTIF($I21:$T21,"○")</f>
        <v>0</v>
      </c>
      <c r="V21" s="250">
        <f>COUNTIF($I21:$T21,"●")</f>
        <v>0</v>
      </c>
      <c r="W21" s="250">
        <f>COUNTIF($I21:$T21,"△")</f>
        <v>0</v>
      </c>
      <c r="X21" s="250">
        <f>IF(AC22="","",AC22)</f>
        <v>0</v>
      </c>
      <c r="Y21" s="250">
        <f>IF(AD22="","",AD22)</f>
        <v>0</v>
      </c>
      <c r="Z21" s="250">
        <f>+X21-Y21</f>
        <v>0</v>
      </c>
      <c r="AA21" s="250">
        <f>U21*3+W21</f>
        <v>0</v>
      </c>
      <c r="AB21" s="272" t="str">
        <f>+AE22</f>
        <v/>
      </c>
    </row>
    <row r="22" spans="1:37" ht="20.100000000000001" customHeight="1" thickBot="1" x14ac:dyDescent="0.2">
      <c r="A22" s="107">
        <v>4</v>
      </c>
      <c r="B22" s="266" t="str">
        <f>'Ｅ～Ｈ'!E20</f>
        <v>牛堀SSS</v>
      </c>
      <c r="C22" s="267"/>
      <c r="D22" s="267"/>
      <c r="E22" s="267"/>
      <c r="F22" s="268"/>
      <c r="G22" s="106"/>
      <c r="H22" s="262"/>
      <c r="I22" s="263"/>
      <c r="J22" s="264"/>
      <c r="K22" s="265"/>
      <c r="L22" s="108" t="str">
        <f>IF(C24="","",C24)</f>
        <v/>
      </c>
      <c r="M22" s="109" t="str">
        <f>IF(L22="","","-")</f>
        <v/>
      </c>
      <c r="N22" s="110" t="str">
        <f>IF(E24="","",E24)</f>
        <v/>
      </c>
      <c r="O22" s="108" t="str">
        <f>IF(C26="","",C26)</f>
        <v/>
      </c>
      <c r="P22" s="109" t="str">
        <f>IF(O22="","","-")</f>
        <v/>
      </c>
      <c r="Q22" s="110" t="str">
        <f>IF(E26="","",E26)</f>
        <v/>
      </c>
      <c r="R22" s="108" t="str">
        <f>IF(C28="","",C28)</f>
        <v/>
      </c>
      <c r="S22" s="109" t="str">
        <f>IF(R22="","","-")</f>
        <v/>
      </c>
      <c r="T22" s="110" t="str">
        <f>IF(E28="","",E28)</f>
        <v/>
      </c>
      <c r="U22" s="248"/>
      <c r="V22" s="248"/>
      <c r="W22" s="248"/>
      <c r="X22" s="248"/>
      <c r="Y22" s="248"/>
      <c r="Z22" s="248"/>
      <c r="AA22" s="248"/>
      <c r="AB22" s="245"/>
      <c r="AC22" s="98">
        <f>SUM(I22,L22,O22,R22)</f>
        <v>0</v>
      </c>
      <c r="AD22" s="98">
        <f>SUM(K22,N22,Q22,T22,)</f>
        <v>0</v>
      </c>
      <c r="AE22" s="98" t="str">
        <f>IF(AF22=0,"",RANK(AF22,$AF$22:$AF$28))</f>
        <v/>
      </c>
      <c r="AF22" s="98">
        <f>AA21*10000+Z21*100+X21</f>
        <v>0</v>
      </c>
      <c r="AG22" s="98" t="str">
        <f>AE22</f>
        <v/>
      </c>
      <c r="AH22" s="98" t="str">
        <f>H21</f>
        <v>軽野SSS</v>
      </c>
    </row>
    <row r="23" spans="1:37" ht="20.100000000000001" customHeight="1" thickTop="1" thickBot="1" x14ac:dyDescent="0.2">
      <c r="A23" s="111" t="s">
        <v>124</v>
      </c>
      <c r="B23" s="112" t="s">
        <v>125</v>
      </c>
      <c r="C23" s="269">
        <f>C9</f>
        <v>42569</v>
      </c>
      <c r="D23" s="270"/>
      <c r="E23" s="271"/>
      <c r="F23" s="113" t="s">
        <v>125</v>
      </c>
      <c r="G23" s="106"/>
      <c r="H23" s="254" t="str">
        <f>L19</f>
        <v>波野SSS</v>
      </c>
      <c r="I23" s="251" t="str">
        <f>IF(I24="","",IF(I24-K24&gt;=1,"○",IF(I24-K24&lt;=-1,"●",IF(I24="","",IF(I24-K24=0,"△","")))))</f>
        <v/>
      </c>
      <c r="J23" s="252"/>
      <c r="K23" s="253"/>
      <c r="L23" s="256"/>
      <c r="M23" s="257"/>
      <c r="N23" s="258"/>
      <c r="O23" s="251" t="str">
        <f>IF(O24="","",IF(O24-Q24&gt;=1,"○",IF(O24-Q24&lt;=-1,"●",IF(O24="","",IF(O24-Q24=0,"△","")))))</f>
        <v/>
      </c>
      <c r="P23" s="252"/>
      <c r="Q23" s="253"/>
      <c r="R23" s="251" t="str">
        <f>IF(R24="","",IF(R24-T24&gt;=1,"○",IF(R24-T24&lt;=-1,"●",IF(R24="","",IF(R24-T24=0,"△","")))))</f>
        <v/>
      </c>
      <c r="S23" s="252"/>
      <c r="T23" s="253"/>
      <c r="U23" s="250">
        <f>COUNTIF($I23:$T23,"○")</f>
        <v>0</v>
      </c>
      <c r="V23" s="250">
        <f>COUNTIF($I23:$T23,"●")</f>
        <v>0</v>
      </c>
      <c r="W23" s="250">
        <f>COUNTIF($I23:$T23,"△")</f>
        <v>0</v>
      </c>
      <c r="X23" s="250">
        <f>IF(AC24="","",AC24)</f>
        <v>0</v>
      </c>
      <c r="Y23" s="250">
        <f>IF(AD24="","",AD24)</f>
        <v>0</v>
      </c>
      <c r="Z23" s="250">
        <f>+X23-Y23</f>
        <v>0</v>
      </c>
      <c r="AA23" s="250">
        <f>U23*3+W23</f>
        <v>0</v>
      </c>
      <c r="AB23" s="245" t="str">
        <f>+AE24</f>
        <v/>
      </c>
    </row>
    <row r="24" spans="1:37" ht="20.100000000000001" customHeight="1" thickTop="1" x14ac:dyDescent="0.15">
      <c r="A24" s="114" t="s">
        <v>126</v>
      </c>
      <c r="B24" s="115" t="str">
        <f>B19</f>
        <v>軽野SSS</v>
      </c>
      <c r="C24" s="116"/>
      <c r="D24" s="115" t="s">
        <v>127</v>
      </c>
      <c r="E24" s="116"/>
      <c r="F24" s="117" t="str">
        <f>B20</f>
        <v>波野SSS</v>
      </c>
      <c r="G24" s="106"/>
      <c r="H24" s="262"/>
      <c r="I24" s="108" t="str">
        <f>IF(N22="","",+N22)</f>
        <v/>
      </c>
      <c r="J24" s="109" t="str">
        <f>IF(I24="","","-")</f>
        <v/>
      </c>
      <c r="K24" s="110" t="str">
        <f>+L22</f>
        <v/>
      </c>
      <c r="L24" s="263"/>
      <c r="M24" s="264"/>
      <c r="N24" s="265"/>
      <c r="O24" s="108" t="str">
        <f>IF(C29="","",C29)</f>
        <v/>
      </c>
      <c r="P24" s="109" t="str">
        <f>IF(O24="","","-")</f>
        <v/>
      </c>
      <c r="Q24" s="110" t="str">
        <f>IF(E29="","",E29)</f>
        <v/>
      </c>
      <c r="R24" s="108" t="str">
        <f>IF(C27="","",C27)</f>
        <v/>
      </c>
      <c r="S24" s="109" t="str">
        <f>IF(R24="","","-")</f>
        <v/>
      </c>
      <c r="T24" s="110" t="str">
        <f>IF(E27="","",E27)</f>
        <v/>
      </c>
      <c r="U24" s="248"/>
      <c r="V24" s="248"/>
      <c r="W24" s="248"/>
      <c r="X24" s="248"/>
      <c r="Y24" s="248"/>
      <c r="Z24" s="248"/>
      <c r="AA24" s="248"/>
      <c r="AB24" s="245"/>
      <c r="AC24" s="98">
        <f>SUM(I24,L24,O24,R24)</f>
        <v>0</v>
      </c>
      <c r="AD24" s="98">
        <f>SUM(K24,N24,Q24,T24,)</f>
        <v>0</v>
      </c>
      <c r="AE24" s="98" t="str">
        <f>IF(AF24=0,"",RANK(AF24,$AF$22:$AF$28))</f>
        <v/>
      </c>
      <c r="AF24" s="98">
        <f>AA23*10000+Z23*100+X23</f>
        <v>0</v>
      </c>
      <c r="AG24" s="98" t="str">
        <f>AE24</f>
        <v/>
      </c>
      <c r="AH24" s="98" t="str">
        <f>H23</f>
        <v>波野SSS</v>
      </c>
    </row>
    <row r="25" spans="1:37" ht="20.100000000000001" customHeight="1" x14ac:dyDescent="0.15">
      <c r="A25" s="118" t="s">
        <v>147</v>
      </c>
      <c r="B25" s="119" t="str">
        <f>B21</f>
        <v>鉾田SSS</v>
      </c>
      <c r="C25" s="120"/>
      <c r="D25" s="119" t="s">
        <v>127</v>
      </c>
      <c r="E25" s="120"/>
      <c r="F25" s="121" t="str">
        <f>B22</f>
        <v>牛堀SSS</v>
      </c>
      <c r="G25" s="122"/>
      <c r="H25" s="254" t="str">
        <f>O19</f>
        <v>鉾田SSS</v>
      </c>
      <c r="I25" s="251" t="str">
        <f>IF(I26="","",IF(I26-K26&gt;=1,"○",IF(I26-K26&lt;=-1,"●",IF(I26="","",IF(I26-K26=0,"△","")))))</f>
        <v/>
      </c>
      <c r="J25" s="252"/>
      <c r="K25" s="253"/>
      <c r="L25" s="251" t="str">
        <f>IF(L26="","",IF(L26-N26&gt;=1,"○",IF(L26-N26&lt;=-1,"●",IF(L26="","",IF(L26-N26=0,"△","")))))</f>
        <v/>
      </c>
      <c r="M25" s="252"/>
      <c r="N25" s="253"/>
      <c r="O25" s="256"/>
      <c r="P25" s="257"/>
      <c r="Q25" s="258"/>
      <c r="R25" s="251" t="str">
        <f>IF(R26="","",IF(R26-T26&gt;=1,"○",IF(R26-T26&lt;=-1,"●",IF(R26="","",IF(R26-T26=0,"△","")))))</f>
        <v/>
      </c>
      <c r="S25" s="252"/>
      <c r="T25" s="253"/>
      <c r="U25" s="250">
        <f>COUNTIF($I25:$T25,"○")</f>
        <v>0</v>
      </c>
      <c r="V25" s="250">
        <f>COUNTIF($I25:$T25,"●")</f>
        <v>0</v>
      </c>
      <c r="W25" s="250">
        <f>COUNTIF($I25:$T25,"△")</f>
        <v>0</v>
      </c>
      <c r="X25" s="250">
        <f>IF(AC26="","",AC26)</f>
        <v>0</v>
      </c>
      <c r="Y25" s="250">
        <f>IF(AD26="","",AD26)</f>
        <v>0</v>
      </c>
      <c r="Z25" s="250">
        <f>+X25-Y25</f>
        <v>0</v>
      </c>
      <c r="AA25" s="250">
        <f>U25*3+W25</f>
        <v>0</v>
      </c>
      <c r="AB25" s="245" t="str">
        <f>+AE26</f>
        <v/>
      </c>
    </row>
    <row r="26" spans="1:37" ht="20.100000000000001" customHeight="1" x14ac:dyDescent="0.15">
      <c r="A26" s="118" t="s">
        <v>128</v>
      </c>
      <c r="B26" s="119" t="str">
        <f>B19</f>
        <v>軽野SSS</v>
      </c>
      <c r="C26" s="120"/>
      <c r="D26" s="119" t="s">
        <v>127</v>
      </c>
      <c r="E26" s="120"/>
      <c r="F26" s="121" t="str">
        <f>B25</f>
        <v>鉾田SSS</v>
      </c>
      <c r="G26" s="122"/>
      <c r="H26" s="262"/>
      <c r="I26" s="108" t="str">
        <f>IF(Q22="","",+Q22)</f>
        <v/>
      </c>
      <c r="J26" s="109" t="str">
        <f>IF(I26="","","-")</f>
        <v/>
      </c>
      <c r="K26" s="110" t="str">
        <f>O22</f>
        <v/>
      </c>
      <c r="L26" s="108" t="str">
        <f>IF(Q24="","",Q24)</f>
        <v/>
      </c>
      <c r="M26" s="109" t="str">
        <f>IF(L26="","","-")</f>
        <v/>
      </c>
      <c r="N26" s="110" t="str">
        <f>O24</f>
        <v/>
      </c>
      <c r="O26" s="263"/>
      <c r="P26" s="264"/>
      <c r="Q26" s="265"/>
      <c r="R26" s="108" t="str">
        <f>IF(C25="","",C25)</f>
        <v/>
      </c>
      <c r="S26" s="109" t="str">
        <f>IF(R26="","","-")</f>
        <v/>
      </c>
      <c r="T26" s="110" t="str">
        <f>IF(E25="","",E25)</f>
        <v/>
      </c>
      <c r="U26" s="248"/>
      <c r="V26" s="248"/>
      <c r="W26" s="248"/>
      <c r="X26" s="248"/>
      <c r="Y26" s="248"/>
      <c r="Z26" s="248"/>
      <c r="AA26" s="248"/>
      <c r="AB26" s="245"/>
      <c r="AC26" s="98">
        <f>SUM(I26,L26,O26,R26)</f>
        <v>0</v>
      </c>
      <c r="AD26" s="98">
        <f>SUM(K26,N26,Q26,T26,)</f>
        <v>0</v>
      </c>
      <c r="AE26" s="98" t="str">
        <f>IF(AF26=0,"",RANK(AF26,$AF$22:$AF$28))</f>
        <v/>
      </c>
      <c r="AF26" s="98">
        <f>AA25*10000+Z25*100+X25</f>
        <v>0</v>
      </c>
      <c r="AG26" s="98" t="str">
        <f>AE26</f>
        <v/>
      </c>
      <c r="AH26" s="98" t="str">
        <f>H25</f>
        <v>鉾田SSS</v>
      </c>
    </row>
    <row r="27" spans="1:37" ht="20.100000000000001" customHeight="1" x14ac:dyDescent="0.15">
      <c r="A27" s="118" t="s">
        <v>143</v>
      </c>
      <c r="B27" s="119" t="str">
        <f>B20</f>
        <v>波野SSS</v>
      </c>
      <c r="C27" s="120"/>
      <c r="D27" s="119" t="s">
        <v>127</v>
      </c>
      <c r="E27" s="120"/>
      <c r="F27" s="121" t="str">
        <f>F25</f>
        <v>牛堀SSS</v>
      </c>
      <c r="G27" s="122"/>
      <c r="H27" s="254" t="str">
        <f>R19</f>
        <v>牛堀SSS</v>
      </c>
      <c r="I27" s="251" t="str">
        <f>IF(I28="","",IF(I28-K28&gt;=1,"○",IF(I28-K28&lt;=-1,"●",IF(I28="","",IF(I28-K28=0,"△","")))))</f>
        <v/>
      </c>
      <c r="J27" s="252"/>
      <c r="K27" s="253"/>
      <c r="L27" s="251" t="str">
        <f>IF(L28="","",IF(L28-N28&gt;=1,"○",IF(L28-N28&lt;=-1,"●",IF(L28="","",IF(L28-N28=0,"△","")))))</f>
        <v/>
      </c>
      <c r="M27" s="252"/>
      <c r="N27" s="253"/>
      <c r="O27" s="251" t="str">
        <f>IF(O28="","",IF(O28-Q28&gt;=1,"○",IF(O28-Q28&lt;=-1,"●",IF(O28="","",IF(O28-Q28=0,"△","")))))</f>
        <v/>
      </c>
      <c r="P27" s="252"/>
      <c r="Q27" s="253"/>
      <c r="R27" s="256"/>
      <c r="S27" s="257"/>
      <c r="T27" s="258"/>
      <c r="U27" s="248">
        <f>COUNTIF($I27:$T27,"○")</f>
        <v>0</v>
      </c>
      <c r="V27" s="248">
        <f>COUNTIF($I27:$T27,"●")</f>
        <v>0</v>
      </c>
      <c r="W27" s="248">
        <f>COUNTIF($I27:$T27,"△")</f>
        <v>0</v>
      </c>
      <c r="X27" s="248">
        <f>IF(AC28="","",AC28)</f>
        <v>0</v>
      </c>
      <c r="Y27" s="248">
        <f>IF(AD28="","",AD28)</f>
        <v>0</v>
      </c>
      <c r="Z27" s="248">
        <f>+X27-Y27</f>
        <v>0</v>
      </c>
      <c r="AA27" s="248">
        <f>U27*3+W27</f>
        <v>0</v>
      </c>
      <c r="AB27" s="245" t="str">
        <f>+AE28</f>
        <v/>
      </c>
    </row>
    <row r="28" spans="1:37" ht="20.100000000000001" customHeight="1" thickBot="1" x14ac:dyDescent="0.2">
      <c r="A28" s="118" t="s">
        <v>129</v>
      </c>
      <c r="B28" s="119" t="str">
        <f>B19</f>
        <v>軽野SSS</v>
      </c>
      <c r="C28" s="120"/>
      <c r="D28" s="119" t="s">
        <v>127</v>
      </c>
      <c r="E28" s="120"/>
      <c r="F28" s="121" t="str">
        <f>B22</f>
        <v>牛堀SSS</v>
      </c>
      <c r="G28" s="122"/>
      <c r="H28" s="255"/>
      <c r="I28" s="123" t="str">
        <f>IF(T22="","",+T22)</f>
        <v/>
      </c>
      <c r="J28" s="124" t="str">
        <f>IF(I28="","","-")</f>
        <v/>
      </c>
      <c r="K28" s="125" t="str">
        <f>R22</f>
        <v/>
      </c>
      <c r="L28" s="123" t="str">
        <f>IF(T24="","",+T24)</f>
        <v/>
      </c>
      <c r="M28" s="124" t="str">
        <f>IF(L28="","","-")</f>
        <v/>
      </c>
      <c r="N28" s="125" t="str">
        <f>R24</f>
        <v/>
      </c>
      <c r="O28" s="123" t="str">
        <f>IF(T26="","",T26)</f>
        <v/>
      </c>
      <c r="P28" s="124" t="str">
        <f>IF(O28="","","-")</f>
        <v/>
      </c>
      <c r="Q28" s="125" t="str">
        <f>R26</f>
        <v/>
      </c>
      <c r="R28" s="259"/>
      <c r="S28" s="260"/>
      <c r="T28" s="261"/>
      <c r="U28" s="249"/>
      <c r="V28" s="249"/>
      <c r="W28" s="249"/>
      <c r="X28" s="249"/>
      <c r="Y28" s="249"/>
      <c r="Z28" s="249"/>
      <c r="AA28" s="249"/>
      <c r="AB28" s="246"/>
      <c r="AC28" s="98">
        <f>SUM(I28,L28,O28,R28)</f>
        <v>0</v>
      </c>
      <c r="AD28" s="98">
        <f>SUM(K28,N28,Q28,T28,)</f>
        <v>0</v>
      </c>
      <c r="AE28" s="98" t="str">
        <f>IF(AF28=0,"",RANK(AF28,$AF$22:$AF$28))</f>
        <v/>
      </c>
      <c r="AF28" s="98">
        <f>AA27*10000+Z27*100+X27</f>
        <v>0</v>
      </c>
      <c r="AG28" s="98" t="str">
        <f>AE28</f>
        <v/>
      </c>
      <c r="AH28" s="98" t="str">
        <f>H27</f>
        <v>牛堀SSS</v>
      </c>
    </row>
    <row r="29" spans="1:37" ht="20.100000000000001" customHeight="1" thickBot="1" x14ac:dyDescent="0.2">
      <c r="A29" s="96" t="s">
        <v>145</v>
      </c>
      <c r="B29" s="89" t="str">
        <f>B20</f>
        <v>波野SSS</v>
      </c>
      <c r="C29" s="88"/>
      <c r="D29" s="89" t="s">
        <v>127</v>
      </c>
      <c r="E29" s="88"/>
      <c r="F29" s="126" t="str">
        <f>B21</f>
        <v>鉾田SSS</v>
      </c>
      <c r="G29" s="122"/>
    </row>
    <row r="30" spans="1:37" s="130" customFormat="1" ht="20.100000000000001" customHeight="1" x14ac:dyDescent="0.15">
      <c r="A30" s="127"/>
      <c r="B30" s="128"/>
      <c r="C30" s="128"/>
      <c r="D30" s="128"/>
      <c r="E30" s="128"/>
      <c r="F30" s="128"/>
      <c r="G30" s="129"/>
      <c r="AC30" s="131"/>
      <c r="AD30" s="131"/>
      <c r="AE30" s="131"/>
      <c r="AF30" s="131"/>
      <c r="AG30" s="131"/>
      <c r="AH30" s="131"/>
      <c r="AI30" s="131"/>
      <c r="AJ30" s="131"/>
      <c r="AK30" s="131"/>
    </row>
    <row r="31" spans="1:37" ht="20.100000000000001" customHeight="1" thickBot="1" x14ac:dyDescent="0.2">
      <c r="A31" s="101"/>
      <c r="J31" s="133" t="s">
        <v>162</v>
      </c>
      <c r="K31" s="247" t="str">
        <f>AD32</f>
        <v/>
      </c>
      <c r="L31" s="247"/>
      <c r="M31" s="247"/>
      <c r="N31" s="247"/>
      <c r="O31" s="133" t="s">
        <v>163</v>
      </c>
      <c r="P31" s="247" t="str">
        <f>AD33</f>
        <v/>
      </c>
      <c r="Q31" s="247"/>
      <c r="R31" s="247"/>
      <c r="S31" s="247"/>
    </row>
    <row r="32" spans="1:37" ht="20.100000000000001" customHeight="1" thickBot="1" x14ac:dyDescent="0.2">
      <c r="A32" s="284" t="s">
        <v>148</v>
      </c>
      <c r="B32" s="285"/>
      <c r="C32" s="285"/>
      <c r="D32" s="286" t="s">
        <v>118</v>
      </c>
      <c r="E32" s="286"/>
      <c r="F32" s="287"/>
      <c r="G32" s="103"/>
      <c r="H32" s="104"/>
      <c r="AC32" s="98">
        <v>1</v>
      </c>
      <c r="AD32" s="98" t="str">
        <f>IF(C38="","",VLOOKUP(AC32,AG36:AH42,2,FALSE))</f>
        <v/>
      </c>
    </row>
    <row r="33" spans="1:37" ht="20.100000000000001" customHeight="1" x14ac:dyDescent="0.15">
      <c r="A33" s="105">
        <v>1</v>
      </c>
      <c r="B33" s="266" t="str">
        <f>'Ｅ～Ｈ'!B33</f>
        <v>息栖SSS　B</v>
      </c>
      <c r="C33" s="267"/>
      <c r="D33" s="267"/>
      <c r="E33" s="267"/>
      <c r="F33" s="268"/>
      <c r="G33" s="106"/>
      <c r="H33" s="288"/>
      <c r="I33" s="290" t="str">
        <f>B33</f>
        <v>息栖SSS　B</v>
      </c>
      <c r="J33" s="290"/>
      <c r="K33" s="290"/>
      <c r="L33" s="290" t="str">
        <f>B34</f>
        <v>鉢形SSS</v>
      </c>
      <c r="M33" s="290"/>
      <c r="N33" s="290"/>
      <c r="O33" s="290" t="str">
        <f>B35</f>
        <v>土合ＦＣ</v>
      </c>
      <c r="P33" s="290"/>
      <c r="Q33" s="290"/>
      <c r="R33" s="290" t="str">
        <f>B36</f>
        <v>延方SS</v>
      </c>
      <c r="S33" s="290"/>
      <c r="T33" s="290"/>
      <c r="U33" s="282" t="s">
        <v>119</v>
      </c>
      <c r="V33" s="282" t="s">
        <v>120</v>
      </c>
      <c r="W33" s="282" t="s">
        <v>121</v>
      </c>
      <c r="X33" s="282" t="s">
        <v>20</v>
      </c>
      <c r="Y33" s="282" t="s">
        <v>21</v>
      </c>
      <c r="Z33" s="282" t="s">
        <v>122</v>
      </c>
      <c r="AA33" s="282" t="s">
        <v>123</v>
      </c>
      <c r="AB33" s="273" t="s">
        <v>24</v>
      </c>
      <c r="AC33" s="98">
        <v>2</v>
      </c>
      <c r="AD33" s="98" t="str">
        <f>IF(C38="","",VLOOKUP(AC33,AG36:AH42,2,FALSE))</f>
        <v/>
      </c>
    </row>
    <row r="34" spans="1:37" ht="20.100000000000001" customHeight="1" thickBot="1" x14ac:dyDescent="0.2">
      <c r="A34" s="107">
        <v>2</v>
      </c>
      <c r="B34" s="266" t="str">
        <f>'Ｅ～Ｈ'!C33</f>
        <v>鉢形SSS</v>
      </c>
      <c r="C34" s="267"/>
      <c r="D34" s="267"/>
      <c r="E34" s="267"/>
      <c r="F34" s="268"/>
      <c r="G34" s="106"/>
      <c r="H34" s="289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83"/>
      <c r="V34" s="283"/>
      <c r="W34" s="283"/>
      <c r="X34" s="283"/>
      <c r="Y34" s="283"/>
      <c r="Z34" s="283"/>
      <c r="AA34" s="283"/>
      <c r="AB34" s="274"/>
    </row>
    <row r="35" spans="1:37" ht="20.100000000000001" customHeight="1" thickTop="1" x14ac:dyDescent="0.15">
      <c r="A35" s="107">
        <v>3</v>
      </c>
      <c r="B35" s="266" t="str">
        <f>'Ｅ～Ｈ'!D33</f>
        <v>土合ＦＣ</v>
      </c>
      <c r="C35" s="267"/>
      <c r="D35" s="267"/>
      <c r="E35" s="267"/>
      <c r="F35" s="268"/>
      <c r="G35" s="106"/>
      <c r="H35" s="275" t="str">
        <f>I33</f>
        <v>息栖SSS　B</v>
      </c>
      <c r="I35" s="276"/>
      <c r="J35" s="277"/>
      <c r="K35" s="278"/>
      <c r="L35" s="279" t="str">
        <f>IF(L36="","",IF(L36-N36&gt;=1,"○",IF(L36-N36&lt;=-1,"●",IF(L36="","",IF(L36-N36=0,"△","")))))</f>
        <v/>
      </c>
      <c r="M35" s="280"/>
      <c r="N35" s="281"/>
      <c r="O35" s="279" t="str">
        <f>IF(O36="","",IF(O36-Q36&gt;=1,"○",IF(O36-Q36&lt;=-1,"●",IF(O36="","",IF(O36-Q36=0,"△","")))))</f>
        <v/>
      </c>
      <c r="P35" s="280"/>
      <c r="Q35" s="281"/>
      <c r="R35" s="279" t="str">
        <f>IF(R36="","",IF(R36-T36&gt;=1,"○",IF(R36-T36&lt;=-1,"●",IF(R36="","",IF(R36-T36=0,"△","")))))</f>
        <v/>
      </c>
      <c r="S35" s="280"/>
      <c r="T35" s="281"/>
      <c r="U35" s="250">
        <f>COUNTIF($I35:$T35,"○")</f>
        <v>0</v>
      </c>
      <c r="V35" s="250">
        <f>COUNTIF($I35:$T35,"●")</f>
        <v>0</v>
      </c>
      <c r="W35" s="250">
        <f>COUNTIF($I35:$T35,"△")</f>
        <v>0</v>
      </c>
      <c r="X35" s="250">
        <f>IF(AC36="","",AC36)</f>
        <v>0</v>
      </c>
      <c r="Y35" s="250">
        <f>IF(AD36="","",AD36)</f>
        <v>0</v>
      </c>
      <c r="Z35" s="250">
        <f>+X35-Y35</f>
        <v>0</v>
      </c>
      <c r="AA35" s="250">
        <f>U35*3+W35</f>
        <v>0</v>
      </c>
      <c r="AB35" s="272" t="str">
        <f>+AE36</f>
        <v/>
      </c>
    </row>
    <row r="36" spans="1:37" ht="20.100000000000001" customHeight="1" thickBot="1" x14ac:dyDescent="0.2">
      <c r="A36" s="107">
        <v>4</v>
      </c>
      <c r="B36" s="266" t="str">
        <f>'Ｅ～Ｈ'!E33</f>
        <v>延方SS</v>
      </c>
      <c r="C36" s="267"/>
      <c r="D36" s="267"/>
      <c r="E36" s="267"/>
      <c r="F36" s="268"/>
      <c r="G36" s="106"/>
      <c r="H36" s="262"/>
      <c r="I36" s="263"/>
      <c r="J36" s="264"/>
      <c r="K36" s="265"/>
      <c r="L36" s="108" t="str">
        <f>IF(C38="","",C38)</f>
        <v/>
      </c>
      <c r="M36" s="109" t="str">
        <f>IF(L36="","","-")</f>
        <v/>
      </c>
      <c r="N36" s="110" t="str">
        <f>IF(E38="","",E38)</f>
        <v/>
      </c>
      <c r="O36" s="108" t="str">
        <f>IF(C40="","",C40)</f>
        <v/>
      </c>
      <c r="P36" s="109" t="str">
        <f>IF(O36="","","-")</f>
        <v/>
      </c>
      <c r="Q36" s="110" t="str">
        <f>IF(E40="","",E40)</f>
        <v/>
      </c>
      <c r="R36" s="108" t="str">
        <f>IF(C42="","",C42)</f>
        <v/>
      </c>
      <c r="S36" s="109" t="str">
        <f>IF(R36="","","-")</f>
        <v/>
      </c>
      <c r="T36" s="110" t="str">
        <f>IF(E42="","",E42)</f>
        <v/>
      </c>
      <c r="U36" s="248"/>
      <c r="V36" s="248"/>
      <c r="W36" s="248"/>
      <c r="X36" s="248"/>
      <c r="Y36" s="248"/>
      <c r="Z36" s="248"/>
      <c r="AA36" s="248"/>
      <c r="AB36" s="245"/>
      <c r="AC36" s="98">
        <f>SUM(I36,L36,O36,R36)</f>
        <v>0</v>
      </c>
      <c r="AD36" s="98">
        <f>SUM(K36,N36,Q36,T36,)</f>
        <v>0</v>
      </c>
      <c r="AE36" s="98" t="str">
        <f>IF(AF36=0,"",RANK(AF36,$AF$36:$AF$42))</f>
        <v/>
      </c>
      <c r="AF36" s="98">
        <f>AA35*10000+Z35*100+X35</f>
        <v>0</v>
      </c>
      <c r="AG36" s="98" t="str">
        <f>AE36</f>
        <v/>
      </c>
      <c r="AH36" s="98" t="str">
        <f>H35</f>
        <v>息栖SSS　B</v>
      </c>
    </row>
    <row r="37" spans="1:37" ht="20.100000000000001" customHeight="1" thickTop="1" thickBot="1" x14ac:dyDescent="0.2">
      <c r="A37" s="111" t="s">
        <v>124</v>
      </c>
      <c r="B37" s="112" t="s">
        <v>125</v>
      </c>
      <c r="C37" s="269">
        <f>C23</f>
        <v>42569</v>
      </c>
      <c r="D37" s="270"/>
      <c r="E37" s="271"/>
      <c r="F37" s="113" t="s">
        <v>125</v>
      </c>
      <c r="G37" s="106"/>
      <c r="H37" s="254" t="str">
        <f>L33</f>
        <v>鉢形SSS</v>
      </c>
      <c r="I37" s="251" t="str">
        <f>IF(I38="","",IF(I38-K38&gt;=1,"○",IF(I38-K38&lt;=-1,"●",IF(I38="","",IF(I38-K38=0,"△","")))))</f>
        <v/>
      </c>
      <c r="J37" s="252"/>
      <c r="K37" s="253"/>
      <c r="L37" s="256"/>
      <c r="M37" s="257"/>
      <c r="N37" s="258"/>
      <c r="O37" s="251" t="str">
        <f>IF(O38="","",IF(O38-Q38&gt;=1,"○",IF(O38-Q38&lt;=-1,"●",IF(O38="","",IF(O38-Q38=0,"△","")))))</f>
        <v/>
      </c>
      <c r="P37" s="252"/>
      <c r="Q37" s="253"/>
      <c r="R37" s="251" t="str">
        <f>IF(R38="","",IF(R38-T38&gt;=1,"○",IF(R38-T38&lt;=-1,"●",IF(R38="","",IF(R38-T38=0,"△","")))))</f>
        <v/>
      </c>
      <c r="S37" s="252"/>
      <c r="T37" s="253"/>
      <c r="U37" s="250">
        <f>COUNTIF($I37:$T37,"○")</f>
        <v>0</v>
      </c>
      <c r="V37" s="250">
        <f>COUNTIF($I37:$T37,"●")</f>
        <v>0</v>
      </c>
      <c r="W37" s="250">
        <f>COUNTIF($I37:$T37,"△")</f>
        <v>0</v>
      </c>
      <c r="X37" s="250">
        <f>IF(AC38="","",AC38)</f>
        <v>0</v>
      </c>
      <c r="Y37" s="250">
        <f>IF(AD38="","",AD38)</f>
        <v>0</v>
      </c>
      <c r="Z37" s="250">
        <f>+X37-Y37</f>
        <v>0</v>
      </c>
      <c r="AA37" s="250">
        <f>U37*3+W37</f>
        <v>0</v>
      </c>
      <c r="AB37" s="245" t="str">
        <f>+AE38</f>
        <v/>
      </c>
    </row>
    <row r="38" spans="1:37" ht="20.100000000000001" customHeight="1" thickTop="1" x14ac:dyDescent="0.15">
      <c r="A38" s="114" t="s">
        <v>126</v>
      </c>
      <c r="B38" s="115" t="str">
        <f>B33</f>
        <v>息栖SSS　B</v>
      </c>
      <c r="C38" s="116"/>
      <c r="D38" s="115" t="s">
        <v>127</v>
      </c>
      <c r="E38" s="116"/>
      <c r="F38" s="117" t="str">
        <f>B34</f>
        <v>鉢形SSS</v>
      </c>
      <c r="G38" s="106"/>
      <c r="H38" s="262"/>
      <c r="I38" s="108" t="str">
        <f>IF(N36="","",+N36)</f>
        <v/>
      </c>
      <c r="J38" s="109" t="str">
        <f>IF(I38="","","-")</f>
        <v/>
      </c>
      <c r="K38" s="110" t="str">
        <f>+L36</f>
        <v/>
      </c>
      <c r="L38" s="263"/>
      <c r="M38" s="264"/>
      <c r="N38" s="265"/>
      <c r="O38" s="108" t="str">
        <f>IF(C43="","",C43)</f>
        <v/>
      </c>
      <c r="P38" s="109" t="str">
        <f>IF(O38="","","-")</f>
        <v/>
      </c>
      <c r="Q38" s="110" t="str">
        <f>IF(E43="","",E43)</f>
        <v/>
      </c>
      <c r="R38" s="108" t="str">
        <f>IF(C41="","",C41)</f>
        <v/>
      </c>
      <c r="S38" s="109" t="str">
        <f>IF(R38="","","-")</f>
        <v/>
      </c>
      <c r="T38" s="110" t="str">
        <f>IF(E41="","",E41)</f>
        <v/>
      </c>
      <c r="U38" s="248"/>
      <c r="V38" s="248"/>
      <c r="W38" s="248"/>
      <c r="X38" s="248"/>
      <c r="Y38" s="248"/>
      <c r="Z38" s="248"/>
      <c r="AA38" s="248"/>
      <c r="AB38" s="245"/>
      <c r="AC38" s="98">
        <f>SUM(I38,L38,O38,R38)</f>
        <v>0</v>
      </c>
      <c r="AD38" s="98">
        <f>SUM(K38,N38,Q38,T38,)</f>
        <v>0</v>
      </c>
      <c r="AE38" s="98" t="str">
        <f>IF(AF38=0,"",RANK(AF38,$AF$36:$AF$42))</f>
        <v/>
      </c>
      <c r="AF38" s="98">
        <f>AA37*10000+Z37*100+X37</f>
        <v>0</v>
      </c>
      <c r="AG38" s="98" t="str">
        <f>AE38</f>
        <v/>
      </c>
      <c r="AH38" s="98" t="str">
        <f>H37</f>
        <v>鉢形SSS</v>
      </c>
    </row>
    <row r="39" spans="1:37" ht="20.100000000000001" customHeight="1" x14ac:dyDescent="0.15">
      <c r="A39" s="118" t="s">
        <v>147</v>
      </c>
      <c r="B39" s="119" t="str">
        <f>B35</f>
        <v>土合ＦＣ</v>
      </c>
      <c r="C39" s="120"/>
      <c r="D39" s="119" t="s">
        <v>127</v>
      </c>
      <c r="E39" s="120"/>
      <c r="F39" s="121" t="str">
        <f>B36</f>
        <v>延方SS</v>
      </c>
      <c r="G39" s="122"/>
      <c r="H39" s="254" t="str">
        <f>O33</f>
        <v>土合ＦＣ</v>
      </c>
      <c r="I39" s="251" t="str">
        <f>IF(I40="","",IF(I40-K40&gt;=1,"○",IF(I40-K40&lt;=-1,"●",IF(I40="","",IF(I40-K40=0,"△","")))))</f>
        <v/>
      </c>
      <c r="J39" s="252"/>
      <c r="K39" s="253"/>
      <c r="L39" s="251" t="str">
        <f>IF(L40="","",IF(L40-N40&gt;=1,"○",IF(L40-N40&lt;=-1,"●",IF(L40="","",IF(L40-N40=0,"△","")))))</f>
        <v/>
      </c>
      <c r="M39" s="252"/>
      <c r="N39" s="253"/>
      <c r="O39" s="256"/>
      <c r="P39" s="257"/>
      <c r="Q39" s="258"/>
      <c r="R39" s="251" t="str">
        <f>IF(R40="","",IF(R40-T40&gt;=1,"○",IF(R40-T40&lt;=-1,"●",IF(R40="","",IF(R40-T40=0,"△","")))))</f>
        <v/>
      </c>
      <c r="S39" s="252"/>
      <c r="T39" s="253"/>
      <c r="U39" s="250">
        <f>COUNTIF($I39:$T39,"○")</f>
        <v>0</v>
      </c>
      <c r="V39" s="250">
        <f>COUNTIF($I39:$T39,"●")</f>
        <v>0</v>
      </c>
      <c r="W39" s="250">
        <f>COUNTIF($I39:$T39,"△")</f>
        <v>0</v>
      </c>
      <c r="X39" s="250">
        <f>IF(AC40="","",AC40)</f>
        <v>0</v>
      </c>
      <c r="Y39" s="250">
        <f>IF(AD40="","",AD40)</f>
        <v>0</v>
      </c>
      <c r="Z39" s="250">
        <f>+X39-Y39</f>
        <v>0</v>
      </c>
      <c r="AA39" s="250">
        <f>U39*3+W39</f>
        <v>0</v>
      </c>
      <c r="AB39" s="245" t="str">
        <f>+AE40</f>
        <v/>
      </c>
    </row>
    <row r="40" spans="1:37" ht="20.100000000000001" customHeight="1" x14ac:dyDescent="0.15">
      <c r="A40" s="118" t="s">
        <v>128</v>
      </c>
      <c r="B40" s="119" t="str">
        <f>B33</f>
        <v>息栖SSS　B</v>
      </c>
      <c r="C40" s="120"/>
      <c r="D40" s="119" t="s">
        <v>127</v>
      </c>
      <c r="E40" s="120"/>
      <c r="F40" s="121" t="str">
        <f>B39</f>
        <v>土合ＦＣ</v>
      </c>
      <c r="G40" s="122"/>
      <c r="H40" s="262"/>
      <c r="I40" s="108" t="str">
        <f>IF(Q36="","",+Q36)</f>
        <v/>
      </c>
      <c r="J40" s="109" t="str">
        <f>IF(I40="","","-")</f>
        <v/>
      </c>
      <c r="K40" s="110" t="str">
        <f>O36</f>
        <v/>
      </c>
      <c r="L40" s="108" t="str">
        <f>IF(Q38="","",Q38)</f>
        <v/>
      </c>
      <c r="M40" s="109" t="str">
        <f>IF(L40="","","-")</f>
        <v/>
      </c>
      <c r="N40" s="110" t="str">
        <f>O38</f>
        <v/>
      </c>
      <c r="O40" s="263"/>
      <c r="P40" s="264"/>
      <c r="Q40" s="265"/>
      <c r="R40" s="108" t="str">
        <f>IF(C39="","",C39)</f>
        <v/>
      </c>
      <c r="S40" s="109" t="str">
        <f>IF(R40="","","-")</f>
        <v/>
      </c>
      <c r="T40" s="110" t="str">
        <f>IF(E39="","",E39)</f>
        <v/>
      </c>
      <c r="U40" s="248"/>
      <c r="V40" s="248"/>
      <c r="W40" s="248"/>
      <c r="X40" s="248"/>
      <c r="Y40" s="248"/>
      <c r="Z40" s="248"/>
      <c r="AA40" s="248"/>
      <c r="AB40" s="245"/>
      <c r="AC40" s="98">
        <f>SUM(I40,L40,O40,R40)</f>
        <v>0</v>
      </c>
      <c r="AD40" s="98">
        <f>SUM(K40,N40,Q40,T40,)</f>
        <v>0</v>
      </c>
      <c r="AE40" s="98" t="str">
        <f>IF(AF40=0,"",RANK(AF40,$AF$36:$AF$42))</f>
        <v/>
      </c>
      <c r="AF40" s="98">
        <f>AA39*10000+Z39*100+X39</f>
        <v>0</v>
      </c>
      <c r="AG40" s="98" t="str">
        <f>AE40</f>
        <v/>
      </c>
      <c r="AH40" s="98" t="str">
        <f>H39</f>
        <v>土合ＦＣ</v>
      </c>
    </row>
    <row r="41" spans="1:37" ht="20.100000000000001" customHeight="1" x14ac:dyDescent="0.15">
      <c r="A41" s="118" t="s">
        <v>143</v>
      </c>
      <c r="B41" s="119" t="str">
        <f>B34</f>
        <v>鉢形SSS</v>
      </c>
      <c r="C41" s="120"/>
      <c r="D41" s="119" t="s">
        <v>127</v>
      </c>
      <c r="E41" s="120"/>
      <c r="F41" s="121" t="str">
        <f>F39</f>
        <v>延方SS</v>
      </c>
      <c r="G41" s="122"/>
      <c r="H41" s="254" t="str">
        <f>R33</f>
        <v>延方SS</v>
      </c>
      <c r="I41" s="251" t="str">
        <f>IF(I42="","",IF(I42-K42&gt;=1,"○",IF(I42-K42&lt;=-1,"●",IF(I42="","",IF(I42-K42=0,"△","")))))</f>
        <v/>
      </c>
      <c r="J41" s="252"/>
      <c r="K41" s="253"/>
      <c r="L41" s="251" t="str">
        <f>IF(L42="","",IF(L42-N42&gt;=1,"○",IF(L42-N42&lt;=-1,"●",IF(L42="","",IF(L42-N42=0,"△","")))))</f>
        <v/>
      </c>
      <c r="M41" s="252"/>
      <c r="N41" s="253"/>
      <c r="O41" s="251" t="str">
        <f>IF(O42="","",IF(O42-Q42&gt;=1,"○",IF(O42-Q42&lt;=-1,"●",IF(O42="","",IF(O42-Q42=0,"△","")))))</f>
        <v/>
      </c>
      <c r="P41" s="252"/>
      <c r="Q41" s="253"/>
      <c r="R41" s="256"/>
      <c r="S41" s="257"/>
      <c r="T41" s="258"/>
      <c r="U41" s="248">
        <f>COUNTIF($I41:$T41,"○")</f>
        <v>0</v>
      </c>
      <c r="V41" s="248">
        <f>COUNTIF($I41:$T41,"●")</f>
        <v>0</v>
      </c>
      <c r="W41" s="248">
        <f>COUNTIF($I41:$T41,"△")</f>
        <v>0</v>
      </c>
      <c r="X41" s="248">
        <f>IF(AC42="","",AC42)</f>
        <v>0</v>
      </c>
      <c r="Y41" s="248">
        <f>IF(AD42="","",AD42)</f>
        <v>0</v>
      </c>
      <c r="Z41" s="248">
        <f>+X41-Y41</f>
        <v>0</v>
      </c>
      <c r="AA41" s="248">
        <f>U41*3+W41</f>
        <v>0</v>
      </c>
      <c r="AB41" s="245" t="str">
        <f>+AE42</f>
        <v/>
      </c>
    </row>
    <row r="42" spans="1:37" ht="20.100000000000001" customHeight="1" thickBot="1" x14ac:dyDescent="0.2">
      <c r="A42" s="118" t="s">
        <v>129</v>
      </c>
      <c r="B42" s="119" t="str">
        <f>B33</f>
        <v>息栖SSS　B</v>
      </c>
      <c r="C42" s="120"/>
      <c r="D42" s="119" t="s">
        <v>127</v>
      </c>
      <c r="E42" s="120"/>
      <c r="F42" s="121" t="str">
        <f>B36</f>
        <v>延方SS</v>
      </c>
      <c r="G42" s="122"/>
      <c r="H42" s="255"/>
      <c r="I42" s="123" t="str">
        <f>IF(T36="","",+T36)</f>
        <v/>
      </c>
      <c r="J42" s="124" t="str">
        <f>IF(I42="","","-")</f>
        <v/>
      </c>
      <c r="K42" s="125" t="str">
        <f>R36</f>
        <v/>
      </c>
      <c r="L42" s="123" t="str">
        <f>IF(T38="","",+T38)</f>
        <v/>
      </c>
      <c r="M42" s="124" t="str">
        <f>IF(L42="","","-")</f>
        <v/>
      </c>
      <c r="N42" s="125" t="str">
        <f>R38</f>
        <v/>
      </c>
      <c r="O42" s="123" t="str">
        <f>IF(T40="","",T40)</f>
        <v/>
      </c>
      <c r="P42" s="124" t="str">
        <f>IF(O42="","","-")</f>
        <v/>
      </c>
      <c r="Q42" s="125" t="str">
        <f>R40</f>
        <v/>
      </c>
      <c r="R42" s="259"/>
      <c r="S42" s="260"/>
      <c r="T42" s="261"/>
      <c r="U42" s="249"/>
      <c r="V42" s="249"/>
      <c r="W42" s="249"/>
      <c r="X42" s="249"/>
      <c r="Y42" s="249"/>
      <c r="Z42" s="249"/>
      <c r="AA42" s="249"/>
      <c r="AB42" s="246"/>
      <c r="AC42" s="98">
        <f>SUM(I42,L42,O42,R42)</f>
        <v>0</v>
      </c>
      <c r="AD42" s="98">
        <f>SUM(K42,N42,Q42,T42,)</f>
        <v>0</v>
      </c>
      <c r="AE42" s="98" t="str">
        <f>IF(AF42=0,"",RANK(AF42,$AF$36:$AF$42))</f>
        <v/>
      </c>
      <c r="AF42" s="98">
        <f>AA41*10000+Z41*100+X41</f>
        <v>0</v>
      </c>
      <c r="AG42" s="98" t="str">
        <f>AE42</f>
        <v/>
      </c>
      <c r="AH42" s="98" t="str">
        <f>H41</f>
        <v>延方SS</v>
      </c>
    </row>
    <row r="43" spans="1:37" ht="20.100000000000001" customHeight="1" thickBot="1" x14ac:dyDescent="0.2">
      <c r="A43" s="96" t="s">
        <v>145</v>
      </c>
      <c r="B43" s="89" t="str">
        <f>B34</f>
        <v>鉢形SSS</v>
      </c>
      <c r="C43" s="88"/>
      <c r="D43" s="89" t="s">
        <v>127</v>
      </c>
      <c r="E43" s="88"/>
      <c r="F43" s="126" t="str">
        <f>B35</f>
        <v>土合ＦＣ</v>
      </c>
      <c r="G43" s="122"/>
    </row>
    <row r="44" spans="1:37" s="130" customFormat="1" ht="20.100000000000001" customHeight="1" x14ac:dyDescent="0.15">
      <c r="A44" s="127"/>
      <c r="B44" s="128"/>
      <c r="C44" s="128"/>
      <c r="D44" s="128"/>
      <c r="E44" s="128"/>
      <c r="F44" s="128"/>
      <c r="G44" s="129"/>
      <c r="AC44" s="98"/>
      <c r="AD44" s="98"/>
      <c r="AE44" s="131"/>
      <c r="AF44" s="131"/>
      <c r="AG44" s="131"/>
      <c r="AH44" s="131"/>
      <c r="AI44" s="131"/>
      <c r="AJ44" s="131"/>
      <c r="AK44" s="131"/>
    </row>
    <row r="45" spans="1:37" ht="20.100000000000001" customHeight="1" thickBot="1" x14ac:dyDescent="0.2">
      <c r="J45" s="133" t="s">
        <v>164</v>
      </c>
      <c r="K45" s="247" t="str">
        <f>AD46</f>
        <v/>
      </c>
      <c r="L45" s="247"/>
      <c r="M45" s="247"/>
      <c r="N45" s="247"/>
      <c r="O45" s="133" t="s">
        <v>165</v>
      </c>
      <c r="P45" s="247" t="str">
        <f>AD47</f>
        <v/>
      </c>
      <c r="Q45" s="247"/>
      <c r="R45" s="247"/>
      <c r="S45" s="247"/>
      <c r="AC45" s="131"/>
      <c r="AD45" s="131"/>
    </row>
    <row r="46" spans="1:37" ht="20.100000000000001" customHeight="1" thickBot="1" x14ac:dyDescent="0.2">
      <c r="A46" s="284" t="s">
        <v>149</v>
      </c>
      <c r="B46" s="285"/>
      <c r="C46" s="285"/>
      <c r="D46" s="286" t="s">
        <v>118</v>
      </c>
      <c r="E46" s="286"/>
      <c r="F46" s="287"/>
      <c r="G46" s="103"/>
      <c r="H46" s="104"/>
      <c r="AC46" s="98">
        <v>1</v>
      </c>
      <c r="AD46" s="98" t="str">
        <f>IF(C52="","",VLOOKUP(AC46,AG50:AH56,2,FALSE))</f>
        <v/>
      </c>
    </row>
    <row r="47" spans="1:37" ht="20.100000000000001" customHeight="1" x14ac:dyDescent="0.15">
      <c r="A47" s="105">
        <v>1</v>
      </c>
      <c r="B47" s="266" t="str">
        <f>'Ｅ～Ｈ'!B46</f>
        <v>フォルサ若松ＦＣ　B</v>
      </c>
      <c r="C47" s="267"/>
      <c r="D47" s="267"/>
      <c r="E47" s="267"/>
      <c r="F47" s="268"/>
      <c r="G47" s="106"/>
      <c r="H47" s="288"/>
      <c r="I47" s="290" t="str">
        <f>B47</f>
        <v>フォルサ若松ＦＣ　B</v>
      </c>
      <c r="J47" s="290"/>
      <c r="K47" s="290"/>
      <c r="L47" s="290" t="str">
        <f>B48</f>
        <v>三笠小SSS A</v>
      </c>
      <c r="M47" s="290"/>
      <c r="N47" s="290"/>
      <c r="O47" s="290" t="str">
        <f>B49</f>
        <v>旭SSS</v>
      </c>
      <c r="P47" s="290"/>
      <c r="Q47" s="290"/>
      <c r="R47" s="290" t="str">
        <f>B50</f>
        <v>日の出SS</v>
      </c>
      <c r="S47" s="290"/>
      <c r="T47" s="290"/>
      <c r="U47" s="282" t="s">
        <v>119</v>
      </c>
      <c r="V47" s="282" t="s">
        <v>120</v>
      </c>
      <c r="W47" s="282" t="s">
        <v>121</v>
      </c>
      <c r="X47" s="282" t="s">
        <v>20</v>
      </c>
      <c r="Y47" s="282" t="s">
        <v>21</v>
      </c>
      <c r="Z47" s="282" t="s">
        <v>122</v>
      </c>
      <c r="AA47" s="282" t="s">
        <v>123</v>
      </c>
      <c r="AB47" s="273" t="s">
        <v>24</v>
      </c>
      <c r="AC47" s="98">
        <v>2</v>
      </c>
      <c r="AD47" s="98" t="str">
        <f>IF(C52="","",VLOOKUP(AC47,AG50:AH56,2,FALSE))</f>
        <v/>
      </c>
    </row>
    <row r="48" spans="1:37" ht="20.100000000000001" customHeight="1" thickBot="1" x14ac:dyDescent="0.2">
      <c r="A48" s="107">
        <v>2</v>
      </c>
      <c r="B48" s="266" t="str">
        <f>'Ｅ～Ｈ'!C46</f>
        <v>三笠小SSS A</v>
      </c>
      <c r="C48" s="267"/>
      <c r="D48" s="267"/>
      <c r="E48" s="267"/>
      <c r="F48" s="268"/>
      <c r="G48" s="106"/>
      <c r="H48" s="289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83"/>
      <c r="V48" s="283"/>
      <c r="W48" s="283"/>
      <c r="X48" s="283"/>
      <c r="Y48" s="283"/>
      <c r="Z48" s="283"/>
      <c r="AA48" s="283"/>
      <c r="AB48" s="274"/>
    </row>
    <row r="49" spans="1:34" ht="20.100000000000001" customHeight="1" thickTop="1" x14ac:dyDescent="0.15">
      <c r="A49" s="107">
        <v>3</v>
      </c>
      <c r="B49" s="266" t="str">
        <f>'Ｅ～Ｈ'!D46</f>
        <v>旭SSS</v>
      </c>
      <c r="C49" s="267"/>
      <c r="D49" s="267"/>
      <c r="E49" s="267"/>
      <c r="F49" s="268"/>
      <c r="G49" s="106"/>
      <c r="H49" s="275" t="str">
        <f>I47</f>
        <v>フォルサ若松ＦＣ　B</v>
      </c>
      <c r="I49" s="276"/>
      <c r="J49" s="277"/>
      <c r="K49" s="278"/>
      <c r="L49" s="279" t="str">
        <f>IF(L50="","",IF(L50-N50&gt;=1,"○",IF(L50-N50&lt;=-1,"●",IF(L50="","",IF(L50-N50=0,"△","")))))</f>
        <v/>
      </c>
      <c r="M49" s="280"/>
      <c r="N49" s="281"/>
      <c r="O49" s="279" t="str">
        <f>IF(O50="","",IF(O50-Q50&gt;=1,"○",IF(O50-Q50&lt;=-1,"●",IF(O50="","",IF(O50-Q50=0,"△","")))))</f>
        <v/>
      </c>
      <c r="P49" s="280"/>
      <c r="Q49" s="281"/>
      <c r="R49" s="279" t="str">
        <f>IF(R50="","",IF(R50-T50&gt;=1,"○",IF(R50-T50&lt;=-1,"●",IF(R50="","",IF(R50-T50=0,"△","")))))</f>
        <v/>
      </c>
      <c r="S49" s="280"/>
      <c r="T49" s="281"/>
      <c r="U49" s="250">
        <f>COUNTIF($I49:$T49,"○")</f>
        <v>0</v>
      </c>
      <c r="V49" s="250">
        <f>COUNTIF($I49:$T49,"●")</f>
        <v>0</v>
      </c>
      <c r="W49" s="250">
        <f>COUNTIF($I49:$T49,"△")</f>
        <v>0</v>
      </c>
      <c r="X49" s="250">
        <f>IF(AC50="","",AC50)</f>
        <v>0</v>
      </c>
      <c r="Y49" s="250">
        <f>IF(AD50="","",AD50)</f>
        <v>0</v>
      </c>
      <c r="Z49" s="250">
        <f>+X49-Y49</f>
        <v>0</v>
      </c>
      <c r="AA49" s="250">
        <f>U49*3+W49</f>
        <v>0</v>
      </c>
      <c r="AB49" s="272" t="str">
        <f>+AE50</f>
        <v/>
      </c>
    </row>
    <row r="50" spans="1:34" ht="20.100000000000001" customHeight="1" thickBot="1" x14ac:dyDescent="0.2">
      <c r="A50" s="107">
        <v>4</v>
      </c>
      <c r="B50" s="266" t="str">
        <f>'Ｅ～Ｈ'!E46</f>
        <v>日の出SS</v>
      </c>
      <c r="C50" s="267"/>
      <c r="D50" s="267"/>
      <c r="E50" s="267"/>
      <c r="F50" s="268"/>
      <c r="G50" s="106"/>
      <c r="H50" s="262"/>
      <c r="I50" s="263"/>
      <c r="J50" s="264"/>
      <c r="K50" s="265"/>
      <c r="L50" s="108" t="str">
        <f>IF(C52="","",C52)</f>
        <v/>
      </c>
      <c r="M50" s="109" t="str">
        <f>IF(L50="","","-")</f>
        <v/>
      </c>
      <c r="N50" s="110" t="str">
        <f>IF(E52="","",E52)</f>
        <v/>
      </c>
      <c r="O50" s="108" t="str">
        <f>IF(C54="","",C54)</f>
        <v/>
      </c>
      <c r="P50" s="109" t="str">
        <f>IF(O50="","","-")</f>
        <v/>
      </c>
      <c r="Q50" s="110" t="str">
        <f>IF(E54="","",E54)</f>
        <v/>
      </c>
      <c r="R50" s="108" t="str">
        <f>IF(C56="","",C56)</f>
        <v/>
      </c>
      <c r="S50" s="109" t="str">
        <f>IF(R50="","","-")</f>
        <v/>
      </c>
      <c r="T50" s="110" t="str">
        <f>IF(E56="","",E56)</f>
        <v/>
      </c>
      <c r="U50" s="248"/>
      <c r="V50" s="248"/>
      <c r="W50" s="248"/>
      <c r="X50" s="248"/>
      <c r="Y50" s="248"/>
      <c r="Z50" s="248"/>
      <c r="AA50" s="248"/>
      <c r="AB50" s="245"/>
      <c r="AC50" s="98">
        <f>SUM(I50,L50,O50,R50)</f>
        <v>0</v>
      </c>
      <c r="AD50" s="98">
        <f>SUM(K50,N50,Q50,T50,)</f>
        <v>0</v>
      </c>
      <c r="AE50" s="98" t="str">
        <f>IF(AF50=0,"",RANK(AF50,$AF$49:$AF$56))</f>
        <v/>
      </c>
      <c r="AF50" s="98">
        <f>AA49*10000+Z49*100+X49</f>
        <v>0</v>
      </c>
      <c r="AG50" s="98" t="str">
        <f>AE50</f>
        <v/>
      </c>
      <c r="AH50" s="98" t="str">
        <f>H49</f>
        <v>フォルサ若松ＦＣ　B</v>
      </c>
    </row>
    <row r="51" spans="1:34" ht="20.100000000000001" customHeight="1" thickTop="1" thickBot="1" x14ac:dyDescent="0.2">
      <c r="A51" s="111" t="s">
        <v>124</v>
      </c>
      <c r="B51" s="112" t="s">
        <v>125</v>
      </c>
      <c r="C51" s="269">
        <f>C37</f>
        <v>42569</v>
      </c>
      <c r="D51" s="270"/>
      <c r="E51" s="271"/>
      <c r="F51" s="113" t="s">
        <v>125</v>
      </c>
      <c r="G51" s="106"/>
      <c r="H51" s="254" t="str">
        <f>L47</f>
        <v>三笠小SSS A</v>
      </c>
      <c r="I51" s="251" t="str">
        <f>IF(I52="","",IF(I52-K52&gt;=1,"○",IF(I52-K52&lt;=-1,"●",IF(I52="","",IF(I52-K52=0,"△","")))))</f>
        <v/>
      </c>
      <c r="J51" s="252"/>
      <c r="K51" s="253"/>
      <c r="L51" s="256"/>
      <c r="M51" s="257"/>
      <c r="N51" s="258"/>
      <c r="O51" s="251" t="str">
        <f>IF(O52="","",IF(O52-Q52&gt;=1,"○",IF(O52-Q52&lt;=-1,"●",IF(O52="","",IF(O52-Q52=0,"△","")))))</f>
        <v/>
      </c>
      <c r="P51" s="252"/>
      <c r="Q51" s="253"/>
      <c r="R51" s="251" t="str">
        <f>IF(R52="","",IF(R52-T52&gt;=1,"○",IF(R52-T52&lt;=-1,"●",IF(R52="","",IF(R52-T52=0,"△","")))))</f>
        <v/>
      </c>
      <c r="S51" s="252"/>
      <c r="T51" s="253"/>
      <c r="U51" s="250">
        <f>COUNTIF($I51:$T51,"○")</f>
        <v>0</v>
      </c>
      <c r="V51" s="250">
        <f>COUNTIF($I51:$T51,"●")</f>
        <v>0</v>
      </c>
      <c r="W51" s="250">
        <f>COUNTIF($I51:$T51,"△")</f>
        <v>0</v>
      </c>
      <c r="X51" s="250">
        <f>IF(AC52="","",AC52)</f>
        <v>0</v>
      </c>
      <c r="Y51" s="250">
        <f>IF(AD52="","",AD52)</f>
        <v>0</v>
      </c>
      <c r="Z51" s="250">
        <f>+X51-Y51</f>
        <v>0</v>
      </c>
      <c r="AA51" s="250">
        <f>U51*3+W51</f>
        <v>0</v>
      </c>
      <c r="AB51" s="245" t="str">
        <f>+AE52</f>
        <v/>
      </c>
    </row>
    <row r="52" spans="1:34" ht="20.100000000000001" customHeight="1" thickTop="1" x14ac:dyDescent="0.15">
      <c r="A52" s="114" t="s">
        <v>126</v>
      </c>
      <c r="B52" s="115" t="str">
        <f>B47</f>
        <v>フォルサ若松ＦＣ　B</v>
      </c>
      <c r="C52" s="116"/>
      <c r="D52" s="115" t="s">
        <v>127</v>
      </c>
      <c r="E52" s="116"/>
      <c r="F52" s="117" t="str">
        <f>B48</f>
        <v>三笠小SSS A</v>
      </c>
      <c r="G52" s="106"/>
      <c r="H52" s="262"/>
      <c r="I52" s="108" t="str">
        <f>IF(N50="","",+N50)</f>
        <v/>
      </c>
      <c r="J52" s="109" t="str">
        <f>IF(I52="","","-")</f>
        <v/>
      </c>
      <c r="K52" s="110" t="str">
        <f>+L50</f>
        <v/>
      </c>
      <c r="L52" s="263"/>
      <c r="M52" s="264"/>
      <c r="N52" s="265"/>
      <c r="O52" s="108" t="str">
        <f>IF(C57="","",C57)</f>
        <v/>
      </c>
      <c r="P52" s="109" t="str">
        <f>IF(O52="","","-")</f>
        <v/>
      </c>
      <c r="Q52" s="110" t="str">
        <f>IF(E57="","",E57)</f>
        <v/>
      </c>
      <c r="R52" s="108" t="str">
        <f>IF(C55="","",C55)</f>
        <v/>
      </c>
      <c r="S52" s="109" t="str">
        <f>IF(R52="","","-")</f>
        <v/>
      </c>
      <c r="T52" s="110" t="str">
        <f>IF(E55="","",E55)</f>
        <v/>
      </c>
      <c r="U52" s="248"/>
      <c r="V52" s="248"/>
      <c r="W52" s="248"/>
      <c r="X52" s="248"/>
      <c r="Y52" s="248"/>
      <c r="Z52" s="248"/>
      <c r="AA52" s="248"/>
      <c r="AB52" s="245"/>
      <c r="AC52" s="98">
        <f>SUM(I52,L52,O52,R52)</f>
        <v>0</v>
      </c>
      <c r="AD52" s="98">
        <f>SUM(K52,N52,Q52,T52,)</f>
        <v>0</v>
      </c>
      <c r="AE52" s="98" t="str">
        <f>IF(AF52=0,"",RANK(AF52,$AF$49:$AF$56))</f>
        <v/>
      </c>
      <c r="AF52" s="98">
        <f>AA51*10000+Z51*100+X51</f>
        <v>0</v>
      </c>
      <c r="AG52" s="98" t="str">
        <f>AE52</f>
        <v/>
      </c>
      <c r="AH52" s="98" t="str">
        <f>H51</f>
        <v>三笠小SSS A</v>
      </c>
    </row>
    <row r="53" spans="1:34" ht="20.100000000000001" customHeight="1" x14ac:dyDescent="0.15">
      <c r="A53" s="118" t="s">
        <v>147</v>
      </c>
      <c r="B53" s="119" t="str">
        <f>B49</f>
        <v>旭SSS</v>
      </c>
      <c r="C53" s="120"/>
      <c r="D53" s="119" t="s">
        <v>127</v>
      </c>
      <c r="E53" s="120"/>
      <c r="F53" s="121" t="str">
        <f>B50</f>
        <v>日の出SS</v>
      </c>
      <c r="G53" s="122"/>
      <c r="H53" s="254" t="str">
        <f>O47</f>
        <v>旭SSS</v>
      </c>
      <c r="I53" s="251" t="str">
        <f>IF(I54="","",IF(I54-K54&gt;=1,"○",IF(I54-K54&lt;=-1,"●",IF(I54="","",IF(I54-K54=0,"△","")))))</f>
        <v/>
      </c>
      <c r="J53" s="252"/>
      <c r="K53" s="253"/>
      <c r="L53" s="251" t="str">
        <f>IF(L54="","",IF(L54-N54&gt;=1,"○",IF(L54-N54&lt;=-1,"●",IF(L54="","",IF(L54-N54=0,"△","")))))</f>
        <v/>
      </c>
      <c r="M53" s="252"/>
      <c r="N53" s="253"/>
      <c r="O53" s="256"/>
      <c r="P53" s="257"/>
      <c r="Q53" s="258"/>
      <c r="R53" s="251" t="str">
        <f>IF(R54="","",IF(R54-T54&gt;=1,"○",IF(R54-T54&lt;=-1,"●",IF(R54="","",IF(R54-T54=0,"△","")))))</f>
        <v/>
      </c>
      <c r="S53" s="252"/>
      <c r="T53" s="253"/>
      <c r="U53" s="250">
        <f>COUNTIF($I53:$T53,"○")</f>
        <v>0</v>
      </c>
      <c r="V53" s="250">
        <f>COUNTIF($I53:$T53,"●")</f>
        <v>0</v>
      </c>
      <c r="W53" s="250">
        <f>COUNTIF($I53:$T53,"△")</f>
        <v>0</v>
      </c>
      <c r="X53" s="250">
        <f>IF(AC54="","",AC54)</f>
        <v>0</v>
      </c>
      <c r="Y53" s="250">
        <f>IF(AD54="","",AD54)</f>
        <v>0</v>
      </c>
      <c r="Z53" s="250">
        <f>+X53-Y53</f>
        <v>0</v>
      </c>
      <c r="AA53" s="250">
        <f>U53*3+W53</f>
        <v>0</v>
      </c>
      <c r="AB53" s="245" t="str">
        <f>+AE54</f>
        <v/>
      </c>
    </row>
    <row r="54" spans="1:34" ht="20.100000000000001" customHeight="1" x14ac:dyDescent="0.15">
      <c r="A54" s="118" t="s">
        <v>128</v>
      </c>
      <c r="B54" s="119" t="str">
        <f>B47</f>
        <v>フォルサ若松ＦＣ　B</v>
      </c>
      <c r="C54" s="120"/>
      <c r="D54" s="119" t="s">
        <v>127</v>
      </c>
      <c r="E54" s="120"/>
      <c r="F54" s="121" t="str">
        <f>B53</f>
        <v>旭SSS</v>
      </c>
      <c r="G54" s="122"/>
      <c r="H54" s="262"/>
      <c r="I54" s="108" t="str">
        <f>IF(Q50="","",+Q50)</f>
        <v/>
      </c>
      <c r="J54" s="109" t="str">
        <f>IF(I54="","","-")</f>
        <v/>
      </c>
      <c r="K54" s="110" t="str">
        <f>O50</f>
        <v/>
      </c>
      <c r="L54" s="108" t="str">
        <f>IF(Q52="","",Q52)</f>
        <v/>
      </c>
      <c r="M54" s="109" t="str">
        <f>IF(L54="","","-")</f>
        <v/>
      </c>
      <c r="N54" s="110" t="str">
        <f>O52</f>
        <v/>
      </c>
      <c r="O54" s="263"/>
      <c r="P54" s="264"/>
      <c r="Q54" s="265"/>
      <c r="R54" s="108" t="str">
        <f>IF(C53="","",C53)</f>
        <v/>
      </c>
      <c r="S54" s="109" t="str">
        <f>IF(R54="","","-")</f>
        <v/>
      </c>
      <c r="T54" s="110" t="str">
        <f>IF(E53="","",E53)</f>
        <v/>
      </c>
      <c r="U54" s="248"/>
      <c r="V54" s="248"/>
      <c r="W54" s="248"/>
      <c r="X54" s="248"/>
      <c r="Y54" s="248"/>
      <c r="Z54" s="248"/>
      <c r="AA54" s="248"/>
      <c r="AB54" s="245"/>
      <c r="AC54" s="98">
        <f>SUM(I54,L54,O54,R54)</f>
        <v>0</v>
      </c>
      <c r="AD54" s="98">
        <f>SUM(K54,N54,Q54,T54,)</f>
        <v>0</v>
      </c>
      <c r="AE54" s="98" t="str">
        <f>IF(AF54=0,"",RANK(AF54,$AF$49:$AF$56))</f>
        <v/>
      </c>
      <c r="AF54" s="98">
        <f>AA53*10000+Z53*100+X53</f>
        <v>0</v>
      </c>
      <c r="AG54" s="98" t="str">
        <f>AE54</f>
        <v/>
      </c>
      <c r="AH54" s="98" t="str">
        <f>H53</f>
        <v>旭SSS</v>
      </c>
    </row>
    <row r="55" spans="1:34" ht="20.100000000000001" customHeight="1" x14ac:dyDescent="0.15">
      <c r="A55" s="118" t="s">
        <v>143</v>
      </c>
      <c r="B55" s="119" t="str">
        <f>B48</f>
        <v>三笠小SSS A</v>
      </c>
      <c r="C55" s="120"/>
      <c r="D55" s="119" t="s">
        <v>127</v>
      </c>
      <c r="E55" s="120"/>
      <c r="F55" s="121" t="str">
        <f>F53</f>
        <v>日の出SS</v>
      </c>
      <c r="G55" s="122"/>
      <c r="H55" s="254" t="str">
        <f>R47</f>
        <v>日の出SS</v>
      </c>
      <c r="I55" s="251" t="str">
        <f>IF(I56="","",IF(I56-K56&gt;=1,"○",IF(I56-K56&lt;=-1,"●",IF(I56="","",IF(I56-K56=0,"△","")))))</f>
        <v/>
      </c>
      <c r="J55" s="252"/>
      <c r="K55" s="253"/>
      <c r="L55" s="251" t="str">
        <f>IF(L56="","",IF(L56-N56&gt;=1,"○",IF(L56-N56&lt;=-1,"●",IF(L56="","",IF(L56-N56=0,"△","")))))</f>
        <v/>
      </c>
      <c r="M55" s="252"/>
      <c r="N55" s="253"/>
      <c r="O55" s="251" t="str">
        <f>IF(O56="","",IF(O56-Q56&gt;=1,"○",IF(O56-Q56&lt;=-1,"●",IF(O56="","",IF(O56-Q56=0,"△","")))))</f>
        <v/>
      </c>
      <c r="P55" s="252"/>
      <c r="Q55" s="253"/>
      <c r="R55" s="256"/>
      <c r="S55" s="257"/>
      <c r="T55" s="258"/>
      <c r="U55" s="248">
        <f>COUNTIF($I55:$T55,"○")</f>
        <v>0</v>
      </c>
      <c r="V55" s="248">
        <f>COUNTIF($I55:$T55,"●")</f>
        <v>0</v>
      </c>
      <c r="W55" s="248">
        <f>COUNTIF($I55:$T55,"△")</f>
        <v>0</v>
      </c>
      <c r="X55" s="248">
        <f>IF(AC56="","",AC56)</f>
        <v>0</v>
      </c>
      <c r="Y55" s="248">
        <f>IF(AD56="","",AD56)</f>
        <v>0</v>
      </c>
      <c r="Z55" s="248">
        <f>+X55-Y55</f>
        <v>0</v>
      </c>
      <c r="AA55" s="248">
        <f>U55*3+W55</f>
        <v>0</v>
      </c>
      <c r="AB55" s="245" t="str">
        <f>+AE56</f>
        <v/>
      </c>
    </row>
    <row r="56" spans="1:34" ht="20.100000000000001" customHeight="1" thickBot="1" x14ac:dyDescent="0.2">
      <c r="A56" s="118" t="s">
        <v>129</v>
      </c>
      <c r="B56" s="119" t="str">
        <f>B47</f>
        <v>フォルサ若松ＦＣ　B</v>
      </c>
      <c r="C56" s="120"/>
      <c r="D56" s="119" t="s">
        <v>127</v>
      </c>
      <c r="E56" s="120"/>
      <c r="F56" s="121" t="str">
        <f>B50</f>
        <v>日の出SS</v>
      </c>
      <c r="G56" s="122"/>
      <c r="H56" s="255"/>
      <c r="I56" s="123" t="str">
        <f>IF(T50="","",+T50)</f>
        <v/>
      </c>
      <c r="J56" s="124" t="str">
        <f>IF(I56="","","-")</f>
        <v/>
      </c>
      <c r="K56" s="125" t="str">
        <f>R50</f>
        <v/>
      </c>
      <c r="L56" s="123" t="str">
        <f>IF(T52="","",+T52)</f>
        <v/>
      </c>
      <c r="M56" s="124" t="str">
        <f>IF(L56="","","-")</f>
        <v/>
      </c>
      <c r="N56" s="125" t="str">
        <f>R52</f>
        <v/>
      </c>
      <c r="O56" s="123" t="str">
        <f>IF(T54="","",T54)</f>
        <v/>
      </c>
      <c r="P56" s="124" t="str">
        <f>IF(O56="","","-")</f>
        <v/>
      </c>
      <c r="Q56" s="125" t="str">
        <f>R54</f>
        <v/>
      </c>
      <c r="R56" s="259"/>
      <c r="S56" s="260"/>
      <c r="T56" s="261"/>
      <c r="U56" s="249"/>
      <c r="V56" s="249"/>
      <c r="W56" s="249"/>
      <c r="X56" s="249"/>
      <c r="Y56" s="249"/>
      <c r="Z56" s="249"/>
      <c r="AA56" s="249"/>
      <c r="AB56" s="246"/>
      <c r="AC56" s="98">
        <f>SUM(I56,L56,O56,R56)</f>
        <v>0</v>
      </c>
      <c r="AD56" s="98">
        <f>SUM(K56,N56,Q56,T56,)</f>
        <v>0</v>
      </c>
      <c r="AE56" s="98" t="str">
        <f>IF(AF56=0,"",RANK(AF56,$AF$49:$AF$56))</f>
        <v/>
      </c>
      <c r="AF56" s="98">
        <f>AA55*10000+Z55*100+X55</f>
        <v>0</v>
      </c>
      <c r="AG56" s="98" t="str">
        <f>AE56</f>
        <v/>
      </c>
      <c r="AH56" s="98" t="str">
        <f>H55</f>
        <v>日の出SS</v>
      </c>
    </row>
    <row r="57" spans="1:34" ht="20.100000000000001" customHeight="1" thickBot="1" x14ac:dyDescent="0.2">
      <c r="A57" s="96" t="s">
        <v>145</v>
      </c>
      <c r="B57" s="89" t="str">
        <f>B48</f>
        <v>三笠小SSS A</v>
      </c>
      <c r="C57" s="88"/>
      <c r="D57" s="89" t="s">
        <v>127</v>
      </c>
      <c r="E57" s="88"/>
      <c r="F57" s="126" t="str">
        <f>B49</f>
        <v>旭SSS</v>
      </c>
      <c r="G57" s="122"/>
    </row>
  </sheetData>
  <sheetProtection formatCells="0" formatColumns="0" formatRows="0" insertColumns="0" insertRows="0" insertHyperlinks="0" deleteColumns="0" deleteRows="0" sort="0" autoFilter="0" pivotTables="0"/>
  <mergeCells count="297">
    <mergeCell ref="A1:AB2"/>
    <mergeCell ref="A4:C4"/>
    <mergeCell ref="D4:F4"/>
    <mergeCell ref="B5:F5"/>
    <mergeCell ref="H5:H6"/>
    <mergeCell ref="I5:K6"/>
    <mergeCell ref="L5:N6"/>
    <mergeCell ref="O5:Q6"/>
    <mergeCell ref="R5:T6"/>
    <mergeCell ref="U5:U6"/>
    <mergeCell ref="Z7:Z8"/>
    <mergeCell ref="AA7:AA8"/>
    <mergeCell ref="AB7:AB8"/>
    <mergeCell ref="AB5:AB6"/>
    <mergeCell ref="B6:F6"/>
    <mergeCell ref="B7:F7"/>
    <mergeCell ref="H7:H8"/>
    <mergeCell ref="I7:K8"/>
    <mergeCell ref="L7:N7"/>
    <mergeCell ref="O7:Q7"/>
    <mergeCell ref="R7:T7"/>
    <mergeCell ref="U7:U8"/>
    <mergeCell ref="V7:V8"/>
    <mergeCell ref="V5:V6"/>
    <mergeCell ref="W5:W6"/>
    <mergeCell ref="X5:X6"/>
    <mergeCell ref="Y5:Y6"/>
    <mergeCell ref="Z5:Z6"/>
    <mergeCell ref="AA5:AA6"/>
    <mergeCell ref="B8:F8"/>
    <mergeCell ref="C9:E9"/>
    <mergeCell ref="H9:H10"/>
    <mergeCell ref="I9:K9"/>
    <mergeCell ref="L9:N10"/>
    <mergeCell ref="O9:Q9"/>
    <mergeCell ref="W7:W8"/>
    <mergeCell ref="X7:X8"/>
    <mergeCell ref="Y7:Y8"/>
    <mergeCell ref="H11:H12"/>
    <mergeCell ref="I11:K11"/>
    <mergeCell ref="L11:N11"/>
    <mergeCell ref="O11:Q12"/>
    <mergeCell ref="R11:T11"/>
    <mergeCell ref="U11:U12"/>
    <mergeCell ref="V11:V12"/>
    <mergeCell ref="R9:T9"/>
    <mergeCell ref="U9:U10"/>
    <mergeCell ref="V9:V10"/>
    <mergeCell ref="W11:W12"/>
    <mergeCell ref="X11:X12"/>
    <mergeCell ref="Y11:Y12"/>
    <mergeCell ref="Z11:Z12"/>
    <mergeCell ref="AA11:AA12"/>
    <mergeCell ref="AB11:AB12"/>
    <mergeCell ref="Z9:Z10"/>
    <mergeCell ref="AA9:AA10"/>
    <mergeCell ref="AB9:AB10"/>
    <mergeCell ref="W9:W10"/>
    <mergeCell ref="X9:X10"/>
    <mergeCell ref="Y9:Y10"/>
    <mergeCell ref="AB13:AB14"/>
    <mergeCell ref="A18:C18"/>
    <mergeCell ref="D18:F18"/>
    <mergeCell ref="B19:F19"/>
    <mergeCell ref="H19:H20"/>
    <mergeCell ref="I19:K20"/>
    <mergeCell ref="L19:N20"/>
    <mergeCell ref="O19:Q20"/>
    <mergeCell ref="R19:T20"/>
    <mergeCell ref="U19:U20"/>
    <mergeCell ref="V13:V14"/>
    <mergeCell ref="W13:W14"/>
    <mergeCell ref="X13:X14"/>
    <mergeCell ref="Y13:Y14"/>
    <mergeCell ref="Z13:Z14"/>
    <mergeCell ref="AA13:AA14"/>
    <mergeCell ref="H13:H14"/>
    <mergeCell ref="I13:K13"/>
    <mergeCell ref="L13:N13"/>
    <mergeCell ref="O13:Q13"/>
    <mergeCell ref="R13:T14"/>
    <mergeCell ref="U13:U14"/>
    <mergeCell ref="Z21:Z22"/>
    <mergeCell ref="AA21:AA22"/>
    <mergeCell ref="AB21:AB22"/>
    <mergeCell ref="AB19:AB20"/>
    <mergeCell ref="B20:F20"/>
    <mergeCell ref="B21:F21"/>
    <mergeCell ref="H21:H22"/>
    <mergeCell ref="I21:K22"/>
    <mergeCell ref="L21:N21"/>
    <mergeCell ref="O21:Q21"/>
    <mergeCell ref="R21:T21"/>
    <mergeCell ref="U21:U22"/>
    <mergeCell ref="V21:V22"/>
    <mergeCell ref="V19:V20"/>
    <mergeCell ref="W19:W20"/>
    <mergeCell ref="X19:X20"/>
    <mergeCell ref="Y19:Y20"/>
    <mergeCell ref="Z19:Z20"/>
    <mergeCell ref="AA19:AA20"/>
    <mergeCell ref="B22:F22"/>
    <mergeCell ref="C23:E23"/>
    <mergeCell ref="H23:H24"/>
    <mergeCell ref="I23:K23"/>
    <mergeCell ref="L23:N24"/>
    <mergeCell ref="O23:Q23"/>
    <mergeCell ref="W21:W22"/>
    <mergeCell ref="X21:X22"/>
    <mergeCell ref="Y21:Y22"/>
    <mergeCell ref="H25:H26"/>
    <mergeCell ref="I25:K25"/>
    <mergeCell ref="L25:N25"/>
    <mergeCell ref="O25:Q26"/>
    <mergeCell ref="R25:T25"/>
    <mergeCell ref="U25:U26"/>
    <mergeCell ref="V25:V26"/>
    <mergeCell ref="R23:T23"/>
    <mergeCell ref="U23:U24"/>
    <mergeCell ref="V23:V24"/>
    <mergeCell ref="W25:W26"/>
    <mergeCell ref="X25:X26"/>
    <mergeCell ref="Y25:Y26"/>
    <mergeCell ref="Z25:Z26"/>
    <mergeCell ref="AA25:AA26"/>
    <mergeCell ref="AB25:AB26"/>
    <mergeCell ref="Z23:Z24"/>
    <mergeCell ref="AA23:AA24"/>
    <mergeCell ref="AB23:AB24"/>
    <mergeCell ref="W23:W24"/>
    <mergeCell ref="X23:X24"/>
    <mergeCell ref="Y23:Y24"/>
    <mergeCell ref="AB27:AB28"/>
    <mergeCell ref="A32:C32"/>
    <mergeCell ref="D32:F32"/>
    <mergeCell ref="B33:F33"/>
    <mergeCell ref="H33:H34"/>
    <mergeCell ref="I33:K34"/>
    <mergeCell ref="L33:N34"/>
    <mergeCell ref="O33:Q34"/>
    <mergeCell ref="R33:T34"/>
    <mergeCell ref="U33:U34"/>
    <mergeCell ref="V27:V28"/>
    <mergeCell ref="W27:W28"/>
    <mergeCell ref="X27:X28"/>
    <mergeCell ref="Y27:Y28"/>
    <mergeCell ref="Z27:Z28"/>
    <mergeCell ref="AA27:AA28"/>
    <mergeCell ref="H27:H28"/>
    <mergeCell ref="I27:K27"/>
    <mergeCell ref="L27:N27"/>
    <mergeCell ref="O27:Q27"/>
    <mergeCell ref="R27:T28"/>
    <mergeCell ref="U27:U28"/>
    <mergeCell ref="Z35:Z36"/>
    <mergeCell ref="AA35:AA36"/>
    <mergeCell ref="AB35:AB36"/>
    <mergeCell ref="AB33:AB34"/>
    <mergeCell ref="B34:F34"/>
    <mergeCell ref="B35:F35"/>
    <mergeCell ref="H35:H36"/>
    <mergeCell ref="I35:K36"/>
    <mergeCell ref="L35:N35"/>
    <mergeCell ref="O35:Q35"/>
    <mergeCell ref="R35:T35"/>
    <mergeCell ref="U35:U36"/>
    <mergeCell ref="V35:V36"/>
    <mergeCell ref="V33:V34"/>
    <mergeCell ref="W33:W34"/>
    <mergeCell ref="X33:X34"/>
    <mergeCell ref="Y33:Y34"/>
    <mergeCell ref="Z33:Z34"/>
    <mergeCell ref="AA33:AA34"/>
    <mergeCell ref="B36:F36"/>
    <mergeCell ref="C37:E37"/>
    <mergeCell ref="H37:H38"/>
    <mergeCell ref="I37:K37"/>
    <mergeCell ref="L37:N38"/>
    <mergeCell ref="O37:Q37"/>
    <mergeCell ref="W35:W36"/>
    <mergeCell ref="X35:X36"/>
    <mergeCell ref="Y35:Y36"/>
    <mergeCell ref="H39:H40"/>
    <mergeCell ref="I39:K39"/>
    <mergeCell ref="L39:N39"/>
    <mergeCell ref="O39:Q40"/>
    <mergeCell ref="R39:T39"/>
    <mergeCell ref="U39:U40"/>
    <mergeCell ref="V39:V40"/>
    <mergeCell ref="R37:T37"/>
    <mergeCell ref="U37:U38"/>
    <mergeCell ref="V37:V38"/>
    <mergeCell ref="W39:W40"/>
    <mergeCell ref="X39:X40"/>
    <mergeCell ref="Y39:Y40"/>
    <mergeCell ref="Z39:Z40"/>
    <mergeCell ref="AA39:AA40"/>
    <mergeCell ref="AB39:AB40"/>
    <mergeCell ref="Z37:Z38"/>
    <mergeCell ref="AA37:AA38"/>
    <mergeCell ref="AB37:AB38"/>
    <mergeCell ref="W37:W38"/>
    <mergeCell ref="X37:X38"/>
    <mergeCell ref="Y37:Y38"/>
    <mergeCell ref="AB41:AB42"/>
    <mergeCell ref="A46:C46"/>
    <mergeCell ref="D46:F46"/>
    <mergeCell ref="B47:F47"/>
    <mergeCell ref="H47:H48"/>
    <mergeCell ref="I47:K48"/>
    <mergeCell ref="L47:N48"/>
    <mergeCell ref="O47:Q48"/>
    <mergeCell ref="R47:T48"/>
    <mergeCell ref="U47:U48"/>
    <mergeCell ref="V41:V42"/>
    <mergeCell ref="W41:W42"/>
    <mergeCell ref="X41:X42"/>
    <mergeCell ref="Y41:Y42"/>
    <mergeCell ref="Z41:Z42"/>
    <mergeCell ref="AA41:AA42"/>
    <mergeCell ref="H41:H42"/>
    <mergeCell ref="I41:K41"/>
    <mergeCell ref="L41:N41"/>
    <mergeCell ref="O41:Q41"/>
    <mergeCell ref="R41:T42"/>
    <mergeCell ref="U41:U42"/>
    <mergeCell ref="Z49:Z50"/>
    <mergeCell ref="AA49:AA50"/>
    <mergeCell ref="AB49:AB50"/>
    <mergeCell ref="AB47:AB48"/>
    <mergeCell ref="B48:F48"/>
    <mergeCell ref="B49:F49"/>
    <mergeCell ref="H49:H50"/>
    <mergeCell ref="I49:K50"/>
    <mergeCell ref="L49:N49"/>
    <mergeCell ref="O49:Q49"/>
    <mergeCell ref="R49:T49"/>
    <mergeCell ref="U49:U50"/>
    <mergeCell ref="V49:V50"/>
    <mergeCell ref="V47:V48"/>
    <mergeCell ref="W47:W48"/>
    <mergeCell ref="X47:X48"/>
    <mergeCell ref="Y47:Y48"/>
    <mergeCell ref="Z47:Z48"/>
    <mergeCell ref="AA47:AA48"/>
    <mergeCell ref="W51:W52"/>
    <mergeCell ref="X51:X52"/>
    <mergeCell ref="Y51:Y52"/>
    <mergeCell ref="B50:F50"/>
    <mergeCell ref="C51:E51"/>
    <mergeCell ref="H51:H52"/>
    <mergeCell ref="I51:K51"/>
    <mergeCell ref="L51:N52"/>
    <mergeCell ref="O51:Q51"/>
    <mergeCell ref="W49:W50"/>
    <mergeCell ref="X49:X50"/>
    <mergeCell ref="Y49:Y50"/>
    <mergeCell ref="H55:H56"/>
    <mergeCell ref="I55:K55"/>
    <mergeCell ref="L55:N55"/>
    <mergeCell ref="O55:Q55"/>
    <mergeCell ref="R55:T56"/>
    <mergeCell ref="U55:U56"/>
    <mergeCell ref="W53:W54"/>
    <mergeCell ref="X53:X54"/>
    <mergeCell ref="Y53:Y54"/>
    <mergeCell ref="H53:H54"/>
    <mergeCell ref="I53:K53"/>
    <mergeCell ref="L53:N53"/>
    <mergeCell ref="O53:Q54"/>
    <mergeCell ref="R53:T53"/>
    <mergeCell ref="U53:U54"/>
    <mergeCell ref="V53:V54"/>
    <mergeCell ref="AB55:AB56"/>
    <mergeCell ref="K3:N3"/>
    <mergeCell ref="P3:S3"/>
    <mergeCell ref="K17:N17"/>
    <mergeCell ref="P17:S17"/>
    <mergeCell ref="K31:N31"/>
    <mergeCell ref="P31:S31"/>
    <mergeCell ref="K45:N45"/>
    <mergeCell ref="P45:S45"/>
    <mergeCell ref="V55:V56"/>
    <mergeCell ref="W55:W56"/>
    <mergeCell ref="X55:X56"/>
    <mergeCell ref="Y55:Y56"/>
    <mergeCell ref="Z55:Z56"/>
    <mergeCell ref="AA55:AA56"/>
    <mergeCell ref="Z53:Z54"/>
    <mergeCell ref="AA53:AA54"/>
    <mergeCell ref="AB53:AB54"/>
    <mergeCell ref="Z51:Z52"/>
    <mergeCell ref="AA51:AA52"/>
    <mergeCell ref="AB51:AB52"/>
    <mergeCell ref="R51:T51"/>
    <mergeCell ref="U51:U52"/>
    <mergeCell ref="V51:V52"/>
  </mergeCells>
  <phoneticPr fontId="32"/>
  <conditionalFormatting sqref="AB49:AB56">
    <cfRule type="cellIs" dxfId="15" priority="28" stopIfTrue="1" operator="equal">
      <formula>$AC$46</formula>
    </cfRule>
  </conditionalFormatting>
  <conditionalFormatting sqref="AB21:AB28">
    <cfRule type="cellIs" dxfId="14" priority="27" stopIfTrue="1" operator="equal">
      <formula>$AC$18</formula>
    </cfRule>
  </conditionalFormatting>
  <conditionalFormatting sqref="AB35:AB42">
    <cfRule type="cellIs" dxfId="13" priority="26" stopIfTrue="1" operator="equal">
      <formula>$AC$32</formula>
    </cfRule>
  </conditionalFormatting>
  <conditionalFormatting sqref="AB7:AB14">
    <cfRule type="cellIs" dxfId="12" priority="25" stopIfTrue="1" operator="equal">
      <formula>$AC$4</formula>
    </cfRule>
  </conditionalFormatting>
  <conditionalFormatting sqref="H7:H14 B5:F8">
    <cfRule type="cellIs" dxfId="11" priority="22" operator="equal">
      <formula>$AD$6</formula>
    </cfRule>
    <cfRule type="cellIs" dxfId="10" priority="23" operator="equal">
      <formula>$AD$5</formula>
    </cfRule>
    <cfRule type="cellIs" dxfId="9" priority="24" operator="equal">
      <formula>$AD$4</formula>
    </cfRule>
  </conditionalFormatting>
  <conditionalFormatting sqref="H21:H28 B19:F22">
    <cfRule type="cellIs" dxfId="8" priority="16" operator="equal">
      <formula>$AD$20</formula>
    </cfRule>
    <cfRule type="cellIs" dxfId="7" priority="17" operator="equal">
      <formula>$AD$19</formula>
    </cfRule>
    <cfRule type="cellIs" dxfId="6" priority="18" operator="equal">
      <formula>$AD$18</formula>
    </cfRule>
  </conditionalFormatting>
  <conditionalFormatting sqref="H35:H42 B33:F36">
    <cfRule type="cellIs" dxfId="5" priority="10" operator="equal">
      <formula>$AD$34</formula>
    </cfRule>
    <cfRule type="cellIs" dxfId="4" priority="11" operator="equal">
      <formula>$AD$33</formula>
    </cfRule>
    <cfRule type="cellIs" dxfId="3" priority="12" operator="equal">
      <formula>$AD$32</formula>
    </cfRule>
  </conditionalFormatting>
  <conditionalFormatting sqref="H49:H56 B47:F50">
    <cfRule type="cellIs" dxfId="2" priority="51" operator="equal">
      <formula>#REF!</formula>
    </cfRule>
    <cfRule type="cellIs" dxfId="1" priority="52" operator="equal">
      <formula>$AD$47</formula>
    </cfRule>
    <cfRule type="cellIs" dxfId="0" priority="53" operator="equal">
      <formula>$AD$46</formula>
    </cfRule>
  </conditionalFormatting>
  <dataValidations disablePrompts="1" count="1">
    <dataValidation imeMode="off" allowBlank="1" showInputMessage="1" showErrorMessage="1" sqref="L49 L51 M56:Q56 O55 J56:K56 R55 L53:L56 I51:I56 O52:T52 R51 O51 R53 R49 O49 M54:N54 J54:K54 J52:K52 O53 R54:T54 L50:T50 I49 L35 L37 M42:Q42 O41 J42:K42 R41 L39:L42 I37:I42 O38:T38 R37 O37 R39 R35 O35 M40:N40 J40:K40 J38:K38 O39 R40:T40 L36:T36 I35 L21 L23 M28:Q28 O27 J28:K28 R27 L25:L28 I23:I28 O24:T24 R23 O23 R25 R21 O21 M26:N26 J26:K26 J24:K24 O25 R26:T26 L22:T22 I21 L8:T8 R12:T12 O11 J10:K10 J12:K12 M12:N12 O7 R7 R11 O9 R9 O10:T10 I9:I14 L11:L14 R13 J14:K14 O13 M14:Q14 L9 L7 I7"/>
  </dataValidations>
  <pageMargins left="0.59055118110236227" right="0.19685039370078741" top="0.39370078740157483" bottom="0.19685039370078741" header="0.19685039370078741" footer="0.1968503937007874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各チーム２ (2)</vt:lpstr>
      <vt:lpstr>Ａ～Ｄ</vt:lpstr>
      <vt:lpstr>Ｅ～Ｈ</vt:lpstr>
      <vt:lpstr>予選時間</vt:lpstr>
      <vt:lpstr>決勝</vt:lpstr>
      <vt:lpstr>決勝時間</vt:lpstr>
      <vt:lpstr>駐車場</vt:lpstr>
      <vt:lpstr>結果①</vt:lpstr>
      <vt:lpstr>結果②</vt:lpstr>
      <vt:lpstr>決勝①</vt:lpstr>
      <vt:lpstr>決勝②</vt:lpstr>
      <vt:lpstr>'Ａ～Ｄ'!Print_Area</vt:lpstr>
      <vt:lpstr>'Ｅ～Ｈ'!Print_Area</vt:lpstr>
      <vt:lpstr>'各チーム２ (2)'!Print_Area</vt:lpstr>
      <vt:lpstr>決勝時間!Print_Area</vt:lpstr>
      <vt:lpstr>結果①!Print_Area</vt:lpstr>
      <vt:lpstr>結果②!Print_Area</vt:lpstr>
      <vt:lpstr>予選時間!Print_Area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mogi</dc:creator>
  <cp:lastModifiedBy>掛田和久</cp:lastModifiedBy>
  <cp:lastPrinted>2017-06-27T12:26:20Z</cp:lastPrinted>
  <dcterms:created xsi:type="dcterms:W3CDTF">2005-01-23T10:11:54Z</dcterms:created>
  <dcterms:modified xsi:type="dcterms:W3CDTF">2017-06-28T17:01:53Z</dcterms:modified>
</cp:coreProperties>
</file>