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10065" activeTab="0"/>
  </bookViews>
  <sheets>
    <sheet name="二次リーグ" sheetId="1" r:id="rId1"/>
  </sheets>
  <definedNames>
    <definedName name="_xlnm.Print_Area" localSheetId="0">'二次リーグ'!$A$1:$AB$53</definedName>
  </definedNames>
  <calcPr fullCalcOnLoad="1"/>
</workbook>
</file>

<file path=xl/sharedStrings.xml><?xml version="1.0" encoding="utf-8"?>
<sst xmlns="http://schemas.openxmlformats.org/spreadsheetml/2006/main" count="121" uniqueCount="53">
  <si>
    <t>第３4回　神栖市長杯中学生サッカー大会　２次予選リーグ</t>
  </si>
  <si>
    <t>ア ブロック</t>
  </si>
  <si>
    <t>チーム名</t>
  </si>
  <si>
    <t>会場：神栖海浜サッカー場（A）</t>
  </si>
  <si>
    <t>神栖三</t>
  </si>
  <si>
    <t>勝</t>
  </si>
  <si>
    <t>負</t>
  </si>
  <si>
    <t>分</t>
  </si>
  <si>
    <t>得点</t>
  </si>
  <si>
    <t>失点</t>
  </si>
  <si>
    <t>差</t>
  </si>
  <si>
    <t>勝点</t>
  </si>
  <si>
    <t>順位</t>
  </si>
  <si>
    <t>神栖一</t>
  </si>
  <si>
    <t>大久保</t>
  </si>
  <si>
    <t>勝田一</t>
  </si>
  <si>
    <t>試合</t>
  </si>
  <si>
    <t>チーム</t>
  </si>
  <si>
    <t>①</t>
  </si>
  <si>
    <t>VS</t>
  </si>
  <si>
    <t>②</t>
  </si>
  <si>
    <t>③</t>
  </si>
  <si>
    <t>④</t>
  </si>
  <si>
    <t>⑤</t>
  </si>
  <si>
    <t>⑥</t>
  </si>
  <si>
    <t>イ ブロック</t>
  </si>
  <si>
    <t>チーム名</t>
  </si>
  <si>
    <t>会場：神栖総合公園サッカー場（Ｂ）</t>
  </si>
  <si>
    <t>神栖二</t>
  </si>
  <si>
    <t>神栖四</t>
  </si>
  <si>
    <t>下稲吉</t>
  </si>
  <si>
    <t>銚子五</t>
  </si>
  <si>
    <t>ウ ブロック</t>
  </si>
  <si>
    <t>会場：神栖総合サッカー場(Ａ)</t>
  </si>
  <si>
    <t>鹿島</t>
  </si>
  <si>
    <t>大野</t>
  </si>
  <si>
    <t>鉾田南</t>
  </si>
  <si>
    <t>波崎三</t>
  </si>
  <si>
    <t>エ ブロック</t>
  </si>
  <si>
    <t>会場：神栖海浜サッカー場(Ｂ)</t>
  </si>
  <si>
    <t>谷田部東</t>
  </si>
  <si>
    <t>鹿野</t>
  </si>
  <si>
    <t>玉造</t>
  </si>
  <si>
    <t>潮来一</t>
  </si>
  <si>
    <t>チーム</t>
  </si>
  <si>
    <t>①</t>
  </si>
  <si>
    <t>VS</t>
  </si>
  <si>
    <t>②</t>
  </si>
  <si>
    <t>③</t>
  </si>
  <si>
    <t>VS</t>
  </si>
  <si>
    <t>④</t>
  </si>
  <si>
    <t>⑤</t>
  </si>
  <si>
    <t>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</si>
</sst>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sz val="26"/>
      <name val="HG丸ｺﾞｼｯｸM-PRO"/>
      <family val="3"/>
    </font>
    <font>
      <sz val="6"/>
      <name val="ＭＳ Ｐゴシック"/>
      <family val="3"/>
    </font>
    <font>
      <b/>
      <sz val="16"/>
      <color indexed="10"/>
      <name val="HG丸ｺﾞｼｯｸM-PRO"/>
      <family val="3"/>
    </font>
    <font>
      <b/>
      <sz val="14"/>
      <color indexed="9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 diagonalDown="1">
      <left style="thin"/>
      <right/>
      <top style="double"/>
      <bottom/>
      <diagonal style="thin"/>
    </border>
    <border diagonalDown="1">
      <left/>
      <right/>
      <top style="double"/>
      <bottom/>
      <diagonal style="thin"/>
    </border>
    <border diagonalDown="1">
      <left/>
      <right style="thin"/>
      <top style="double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medium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6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8" fillId="0" borderId="11" xfId="62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8" fillId="0" borderId="12" xfId="62" applyFont="1" applyBorder="1" applyAlignment="1">
      <alignment horizontal="center" vertical="center" shrinkToFit="1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14" fillId="0" borderId="16" xfId="61" applyFont="1" applyBorder="1" applyAlignment="1">
      <alignment horizontal="center" vertical="center" shrinkToFit="1"/>
      <protection/>
    </xf>
    <xf numFmtId="0" fontId="14" fillId="0" borderId="17" xfId="61" applyFont="1" applyBorder="1" applyAlignment="1">
      <alignment horizontal="center" vertical="center" shrinkToFit="1"/>
      <protection/>
    </xf>
    <xf numFmtId="0" fontId="14" fillId="0" borderId="18" xfId="61" applyFont="1" applyBorder="1" applyAlignment="1">
      <alignment horizontal="center" vertical="center" shrinkToFit="1"/>
      <protection/>
    </xf>
    <xf numFmtId="20" fontId="1" fillId="0" borderId="19" xfId="61" applyNumberFormat="1" applyFont="1" applyBorder="1" applyAlignment="1">
      <alignment horizontal="center" vertical="center" shrinkToFit="1"/>
      <protection/>
    </xf>
    <xf numFmtId="0" fontId="8" fillId="0" borderId="20" xfId="61" applyNumberFormat="1" applyFont="1" applyBorder="1" applyAlignment="1">
      <alignment horizontal="center" vertical="center" shrinkToFit="1"/>
      <protection/>
    </xf>
    <xf numFmtId="0" fontId="8" fillId="24" borderId="20" xfId="61" applyNumberFormat="1" applyFont="1" applyFill="1" applyBorder="1" applyAlignment="1">
      <alignment horizontal="center" vertical="center" shrinkToFit="1"/>
      <protection/>
    </xf>
    <xf numFmtId="0" fontId="8" fillId="0" borderId="21" xfId="61" applyNumberFormat="1" applyFont="1" applyBorder="1" applyAlignment="1">
      <alignment horizontal="center" vertical="center" shrinkToFit="1"/>
      <protection/>
    </xf>
    <xf numFmtId="20" fontId="1" fillId="0" borderId="12" xfId="61" applyNumberFormat="1" applyFont="1" applyBorder="1" applyAlignment="1">
      <alignment horizontal="center" vertical="center" shrinkToFit="1"/>
      <protection/>
    </xf>
    <xf numFmtId="0" fontId="8" fillId="0" borderId="22" xfId="61" applyNumberFormat="1" applyFont="1" applyBorder="1" applyAlignment="1">
      <alignment horizontal="center" vertical="center" shrinkToFit="1"/>
      <protection/>
    </xf>
    <xf numFmtId="0" fontId="8" fillId="24" borderId="22" xfId="61" applyNumberFormat="1" applyFont="1" applyFill="1" applyBorder="1" applyAlignment="1">
      <alignment horizontal="center" vertical="center" shrinkToFit="1"/>
      <protection/>
    </xf>
    <xf numFmtId="0" fontId="8" fillId="0" borderId="23" xfId="61" applyNumberFormat="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/>
      <protection/>
    </xf>
    <xf numFmtId="0" fontId="12" fillId="0" borderId="24" xfId="63" applyFont="1" applyFill="1" applyBorder="1" applyAlignment="1">
      <alignment horizontal="center" vertical="center"/>
      <protection/>
    </xf>
    <xf numFmtId="0" fontId="12" fillId="0" borderId="25" xfId="63" applyFont="1" applyFill="1" applyBorder="1" applyAlignment="1">
      <alignment horizontal="center" vertical="center"/>
      <protection/>
    </xf>
    <xf numFmtId="0" fontId="12" fillId="0" borderId="26" xfId="63" applyFont="1" applyFill="1" applyBorder="1" applyAlignment="1">
      <alignment horizontal="center" vertical="center"/>
      <protection/>
    </xf>
    <xf numFmtId="20" fontId="1" fillId="0" borderId="27" xfId="61" applyNumberFormat="1" applyFont="1" applyBorder="1" applyAlignment="1">
      <alignment horizontal="center" vertical="center" shrinkToFit="1"/>
      <protection/>
    </xf>
    <xf numFmtId="0" fontId="8" fillId="0" borderId="28" xfId="61" applyNumberFormat="1" applyFont="1" applyBorder="1" applyAlignment="1">
      <alignment horizontal="center" vertical="center" shrinkToFit="1"/>
      <protection/>
    </xf>
    <xf numFmtId="0" fontId="8" fillId="24" borderId="28" xfId="61" applyNumberFormat="1" applyFont="1" applyFill="1" applyBorder="1" applyAlignment="1">
      <alignment horizontal="center" vertical="center" shrinkToFit="1"/>
      <protection/>
    </xf>
    <xf numFmtId="0" fontId="8" fillId="0" borderId="29" xfId="61" applyNumberFormat="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/>
      <protection/>
    </xf>
    <xf numFmtId="0" fontId="4" fillId="25" borderId="30" xfId="61" applyFont="1" applyFill="1" applyBorder="1" applyAlignment="1">
      <alignment horizontal="center" vertical="center" shrinkToFit="1"/>
      <protection/>
    </xf>
    <xf numFmtId="0" fontId="4" fillId="25" borderId="31" xfId="61" applyFont="1" applyFill="1" applyBorder="1" applyAlignment="1">
      <alignment horizontal="center" vertical="center" shrinkToFit="1"/>
      <protection/>
    </xf>
    <xf numFmtId="0" fontId="5" fillId="26" borderId="31" xfId="61" applyFont="1" applyFill="1" applyBorder="1" applyAlignment="1">
      <alignment horizontal="center" vertical="center" shrinkToFit="1"/>
      <protection/>
    </xf>
    <xf numFmtId="0" fontId="5" fillId="26" borderId="32" xfId="61" applyFont="1" applyFill="1" applyBorder="1" applyAlignment="1">
      <alignment horizontal="center" vertical="center" shrinkToFit="1"/>
      <protection/>
    </xf>
    <xf numFmtId="0" fontId="9" fillId="21" borderId="33" xfId="62" applyFont="1" applyFill="1" applyBorder="1" applyAlignment="1">
      <alignment horizontal="center" vertical="center" shrinkToFit="1"/>
      <protection/>
    </xf>
    <xf numFmtId="0" fontId="9" fillId="21" borderId="34" xfId="62" applyFont="1" applyFill="1" applyBorder="1" applyAlignment="1">
      <alignment horizontal="center" vertical="center" shrinkToFit="1"/>
      <protection/>
    </xf>
    <xf numFmtId="0" fontId="9" fillId="21" borderId="35" xfId="62" applyFont="1" applyFill="1" applyBorder="1" applyAlignment="1">
      <alignment horizontal="center" vertical="center" shrinkToFit="1"/>
      <protection/>
    </xf>
    <xf numFmtId="0" fontId="1" fillId="0" borderId="36" xfId="61" applyBorder="1" applyAlignment="1">
      <alignment horizontal="center" vertical="center"/>
      <protection/>
    </xf>
    <xf numFmtId="0" fontId="1" fillId="0" borderId="37" xfId="61" applyBorder="1" applyAlignment="1">
      <alignment horizontal="center" vertical="center"/>
      <protection/>
    </xf>
    <xf numFmtId="0" fontId="1" fillId="0" borderId="38" xfId="61" applyFill="1" applyBorder="1" applyAlignment="1">
      <alignment horizontal="center" vertical="center" shrinkToFit="1"/>
      <protection/>
    </xf>
    <xf numFmtId="0" fontId="1" fillId="0" borderId="39" xfId="61" applyFill="1" applyBorder="1" applyAlignment="1">
      <alignment horizontal="center" vertical="center" shrinkToFit="1"/>
      <protection/>
    </xf>
    <xf numFmtId="0" fontId="12" fillId="0" borderId="38" xfId="63" applyFont="1" applyBorder="1" applyAlignment="1">
      <alignment horizontal="center" vertical="center"/>
      <protection/>
    </xf>
    <xf numFmtId="0" fontId="12" fillId="0" borderId="39" xfId="63" applyFont="1" applyBorder="1" applyAlignment="1">
      <alignment horizontal="center" vertical="center"/>
      <protection/>
    </xf>
    <xf numFmtId="0" fontId="12" fillId="0" borderId="40" xfId="63" applyFont="1" applyBorder="1" applyAlignment="1">
      <alignment horizontal="center" vertical="center"/>
      <protection/>
    </xf>
    <xf numFmtId="0" fontId="12" fillId="0" borderId="41" xfId="63" applyFont="1" applyBorder="1" applyAlignment="1">
      <alignment horizontal="center" vertical="center"/>
      <protection/>
    </xf>
    <xf numFmtId="0" fontId="12" fillId="21" borderId="42" xfId="63" applyFont="1" applyFill="1" applyBorder="1" applyAlignment="1">
      <alignment horizontal="center" vertical="center"/>
      <protection/>
    </xf>
    <xf numFmtId="0" fontId="12" fillId="21" borderId="43" xfId="63" applyFont="1" applyFill="1" applyBorder="1" applyAlignment="1">
      <alignment horizontal="center" vertical="center"/>
      <protection/>
    </xf>
    <xf numFmtId="0" fontId="12" fillId="0" borderId="44" xfId="63" applyFont="1" applyBorder="1" applyAlignment="1">
      <alignment horizontal="center" vertical="center"/>
      <protection/>
    </xf>
    <xf numFmtId="0" fontId="12" fillId="0" borderId="45" xfId="63" applyFont="1" applyBorder="1" applyAlignment="1">
      <alignment horizontal="center" vertical="center"/>
      <protection/>
    </xf>
    <xf numFmtId="0" fontId="9" fillId="21" borderId="46" xfId="62" applyFont="1" applyFill="1" applyBorder="1" applyAlignment="1">
      <alignment horizontal="center" vertical="center" shrinkToFit="1"/>
      <protection/>
    </xf>
    <xf numFmtId="0" fontId="9" fillId="21" borderId="47" xfId="62" applyFont="1" applyFill="1" applyBorder="1" applyAlignment="1">
      <alignment horizontal="center" vertical="center" shrinkToFit="1"/>
      <protection/>
    </xf>
    <xf numFmtId="0" fontId="9" fillId="21" borderId="48" xfId="62" applyFont="1" applyFill="1" applyBorder="1" applyAlignment="1">
      <alignment horizontal="center" vertical="center" shrinkToFit="1"/>
      <protection/>
    </xf>
    <xf numFmtId="0" fontId="7" fillId="0" borderId="49" xfId="64" applyFont="1" applyBorder="1" applyAlignment="1">
      <alignment horizontal="center" vertical="center" shrinkToFit="1"/>
      <protection/>
    </xf>
    <xf numFmtId="0" fontId="7" fillId="0" borderId="50" xfId="64" applyFont="1" applyBorder="1" applyAlignment="1">
      <alignment horizontal="center" vertical="center" shrinkToFit="1"/>
      <protection/>
    </xf>
    <xf numFmtId="0" fontId="12" fillId="0" borderId="51" xfId="63" applyFont="1" applyFill="1" applyBorder="1" applyAlignment="1">
      <alignment horizontal="center" vertical="center"/>
      <protection/>
    </xf>
    <xf numFmtId="0" fontId="12" fillId="0" borderId="52" xfId="63" applyFont="1" applyFill="1" applyBorder="1" applyAlignment="1">
      <alignment horizontal="center" vertical="center"/>
      <protection/>
    </xf>
    <xf numFmtId="0" fontId="12" fillId="0" borderId="53" xfId="63" applyFont="1" applyFill="1" applyBorder="1" applyAlignment="1">
      <alignment horizontal="center" vertical="center"/>
      <protection/>
    </xf>
    <xf numFmtId="0" fontId="12" fillId="0" borderId="54" xfId="63" applyFont="1" applyFill="1" applyBorder="1" applyAlignment="1">
      <alignment horizontal="center" vertical="center"/>
      <protection/>
    </xf>
    <xf numFmtId="0" fontId="12" fillId="0" borderId="55" xfId="63" applyFont="1" applyFill="1" applyBorder="1" applyAlignment="1">
      <alignment horizontal="center" vertical="center"/>
      <protection/>
    </xf>
    <xf numFmtId="0" fontId="12" fillId="0" borderId="56" xfId="63" applyFont="1" applyFill="1" applyBorder="1" applyAlignment="1">
      <alignment horizontal="center" vertical="center"/>
      <protection/>
    </xf>
    <xf numFmtId="0" fontId="12" fillId="0" borderId="57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center" vertical="center"/>
      <protection/>
    </xf>
    <xf numFmtId="0" fontId="12" fillId="0" borderId="59" xfId="63" applyFont="1" applyFill="1" applyBorder="1" applyAlignment="1">
      <alignment horizontal="center" vertical="center"/>
      <protection/>
    </xf>
    <xf numFmtId="0" fontId="9" fillId="21" borderId="60" xfId="62" applyFont="1" applyFill="1" applyBorder="1" applyAlignment="1">
      <alignment horizontal="center" vertical="center" shrinkToFit="1"/>
      <protection/>
    </xf>
    <xf numFmtId="0" fontId="9" fillId="21" borderId="61" xfId="62" applyFont="1" applyFill="1" applyBorder="1" applyAlignment="1">
      <alignment horizontal="center" vertical="center" shrinkToFit="1"/>
      <protection/>
    </xf>
    <xf numFmtId="0" fontId="9" fillId="21" borderId="62" xfId="62" applyFont="1" applyFill="1" applyBorder="1" applyAlignment="1">
      <alignment horizontal="center" vertical="center" shrinkToFit="1"/>
      <protection/>
    </xf>
    <xf numFmtId="56" fontId="14" fillId="0" borderId="63" xfId="61" applyNumberFormat="1" applyFont="1" applyBorder="1" applyAlignment="1">
      <alignment horizontal="center" vertical="center" shrinkToFit="1"/>
      <protection/>
    </xf>
    <xf numFmtId="56" fontId="14" fillId="0" borderId="64" xfId="61" applyNumberFormat="1" applyFont="1" applyBorder="1" applyAlignment="1">
      <alignment horizontal="center" vertical="center" shrinkToFit="1"/>
      <protection/>
    </xf>
    <xf numFmtId="56" fontId="14" fillId="0" borderId="65" xfId="61" applyNumberFormat="1" applyFont="1" applyBorder="1" applyAlignment="1">
      <alignment horizontal="center" vertical="center" shrinkToFit="1"/>
      <protection/>
    </xf>
    <xf numFmtId="0" fontId="7" fillId="0" borderId="66" xfId="64" applyFont="1" applyBorder="1" applyAlignment="1">
      <alignment horizontal="center" vertical="center" shrinkToFit="1"/>
      <protection/>
    </xf>
    <xf numFmtId="0" fontId="12" fillId="0" borderId="67" xfId="63" applyFont="1" applyFill="1" applyBorder="1" applyAlignment="1">
      <alignment horizontal="center" vertical="center"/>
      <protection/>
    </xf>
    <xf numFmtId="0" fontId="12" fillId="0" borderId="34" xfId="63" applyFont="1" applyFill="1" applyBorder="1" applyAlignment="1">
      <alignment horizontal="center" vertical="center"/>
      <protection/>
    </xf>
    <xf numFmtId="0" fontId="12" fillId="0" borderId="68" xfId="63" applyFont="1" applyFill="1" applyBorder="1" applyAlignment="1">
      <alignment horizontal="center" vertical="center"/>
      <protection/>
    </xf>
    <xf numFmtId="0" fontId="12" fillId="0" borderId="69" xfId="63" applyFont="1" applyFill="1" applyBorder="1" applyAlignment="1">
      <alignment horizontal="center" vertical="center"/>
      <protection/>
    </xf>
    <xf numFmtId="0" fontId="12" fillId="0" borderId="70" xfId="63" applyFont="1" applyFill="1" applyBorder="1" applyAlignment="1">
      <alignment horizontal="center" vertical="center"/>
      <protection/>
    </xf>
    <xf numFmtId="0" fontId="12" fillId="0" borderId="71" xfId="63" applyFont="1" applyFill="1" applyBorder="1" applyAlignment="1">
      <alignment horizontal="center" vertical="center"/>
      <protection/>
    </xf>
    <xf numFmtId="0" fontId="12" fillId="21" borderId="72" xfId="63" applyFont="1" applyFill="1" applyBorder="1" applyAlignment="1">
      <alignment horizontal="center" vertical="center"/>
      <protection/>
    </xf>
    <xf numFmtId="0" fontId="12" fillId="0" borderId="73" xfId="63" applyFont="1" applyBorder="1" applyAlignment="1">
      <alignment horizontal="center" vertical="center"/>
      <protection/>
    </xf>
    <xf numFmtId="0" fontId="7" fillId="0" borderId="74" xfId="64" applyFont="1" applyBorder="1" applyAlignment="1">
      <alignment horizontal="center" vertical="center" shrinkToFit="1"/>
      <protection/>
    </xf>
    <xf numFmtId="0" fontId="12" fillId="0" borderId="75" xfId="63" applyFont="1" applyFill="1" applyBorder="1" applyAlignment="1">
      <alignment horizontal="center" vertical="center"/>
      <protection/>
    </xf>
    <xf numFmtId="0" fontId="12" fillId="0" borderId="76" xfId="63" applyFont="1" applyFill="1" applyBorder="1" applyAlignment="1">
      <alignment horizontal="center" vertical="center"/>
      <protection/>
    </xf>
    <xf numFmtId="0" fontId="12" fillId="0" borderId="77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NIKE2010　集計案" xfId="62"/>
    <cellStyle name="標準_2007鹿嶋市リーグ戦(1)" xfId="63"/>
    <cellStyle name="標準_Sheet1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75" zoomScaleNormal="75" zoomScalePageLayoutView="0" workbookViewId="0" topLeftCell="A29">
      <selection activeCell="A1" sqref="A1:AB2"/>
    </sheetView>
  </sheetViews>
  <sheetFormatPr defaultColWidth="9.00390625" defaultRowHeight="13.5"/>
  <cols>
    <col min="1" max="1" width="6.25390625" style="1" customWidth="1"/>
    <col min="2" max="2" width="10.00390625" style="1" customWidth="1"/>
    <col min="3" max="5" width="4.375" style="1" customWidth="1"/>
    <col min="6" max="6" width="10.00390625" style="1" customWidth="1"/>
    <col min="7" max="7" width="2.375" style="1" customWidth="1"/>
    <col min="8" max="8" width="11.125" style="1" customWidth="1"/>
    <col min="9" max="20" width="3.625" style="1" customWidth="1"/>
    <col min="21" max="28" width="4.625" style="1" customWidth="1"/>
    <col min="29" max="16384" width="9.00390625" style="1" customWidth="1"/>
  </cols>
  <sheetData>
    <row r="1" spans="1:28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2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8" ht="19.5" customHeight="1" thickBot="1">
      <c r="A3" s="30" t="s">
        <v>1</v>
      </c>
      <c r="B3" s="31"/>
      <c r="C3" s="31"/>
      <c r="D3" s="32" t="s">
        <v>2</v>
      </c>
      <c r="E3" s="32"/>
      <c r="F3" s="33"/>
      <c r="G3" s="2"/>
      <c r="H3" s="3" t="s">
        <v>3</v>
      </c>
    </row>
    <row r="4" spans="1:28" ht="19.5" customHeight="1">
      <c r="A4" s="4">
        <v>1</v>
      </c>
      <c r="B4" s="34" t="s">
        <v>4</v>
      </c>
      <c r="C4" s="35"/>
      <c r="D4" s="35"/>
      <c r="E4" s="35"/>
      <c r="F4" s="36"/>
      <c r="G4" s="5"/>
      <c r="H4" s="37"/>
      <c r="I4" s="39" t="str">
        <f>B4</f>
        <v>神栖三</v>
      </c>
      <c r="J4" s="39"/>
      <c r="K4" s="39"/>
      <c r="L4" s="39" t="str">
        <f>B5</f>
        <v>神栖一</v>
      </c>
      <c r="M4" s="39"/>
      <c r="N4" s="39"/>
      <c r="O4" s="39" t="str">
        <f>B6</f>
        <v>大久保</v>
      </c>
      <c r="P4" s="39"/>
      <c r="Q4" s="39"/>
      <c r="R4" s="39" t="str">
        <f>B7</f>
        <v>勝田一</v>
      </c>
      <c r="S4" s="39"/>
      <c r="T4" s="39"/>
      <c r="U4" s="41" t="s">
        <v>5</v>
      </c>
      <c r="V4" s="41" t="s">
        <v>6</v>
      </c>
      <c r="W4" s="41" t="s">
        <v>7</v>
      </c>
      <c r="X4" s="41" t="s">
        <v>8</v>
      </c>
      <c r="Y4" s="41" t="s">
        <v>9</v>
      </c>
      <c r="Z4" s="41" t="s">
        <v>10</v>
      </c>
      <c r="AA4" s="41" t="s">
        <v>11</v>
      </c>
      <c r="AB4" s="47" t="s">
        <v>12</v>
      </c>
    </row>
    <row r="5" spans="1:28" ht="19.5" customHeight="1" thickBot="1">
      <c r="A5" s="6">
        <v>2</v>
      </c>
      <c r="B5" s="49" t="s">
        <v>13</v>
      </c>
      <c r="C5" s="50"/>
      <c r="D5" s="50"/>
      <c r="E5" s="50"/>
      <c r="F5" s="51"/>
      <c r="G5" s="5"/>
      <c r="H5" s="38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2"/>
      <c r="V5" s="42"/>
      <c r="W5" s="42"/>
      <c r="X5" s="42"/>
      <c r="Y5" s="42"/>
      <c r="Z5" s="42"/>
      <c r="AA5" s="42"/>
      <c r="AB5" s="48"/>
    </row>
    <row r="6" spans="1:28" ht="19.5" customHeight="1" thickTop="1">
      <c r="A6" s="6">
        <v>3</v>
      </c>
      <c r="B6" s="49" t="s">
        <v>14</v>
      </c>
      <c r="C6" s="50"/>
      <c r="D6" s="50"/>
      <c r="E6" s="50"/>
      <c r="F6" s="51"/>
      <c r="G6" s="5"/>
      <c r="H6" s="52" t="str">
        <f>I4</f>
        <v>神栖三</v>
      </c>
      <c r="I6" s="54"/>
      <c r="J6" s="55"/>
      <c r="K6" s="56"/>
      <c r="L6" s="60">
        <f>IF(L7="","",IF(L7-N7&gt;=1,"○",IF(L7-N7&lt;=-1,"●",IF(L7="","",IF(L7-N7=0,"△","")))))</f>
      </c>
      <c r="M6" s="61"/>
      <c r="N6" s="62"/>
      <c r="O6" s="60">
        <f>IF(O7="","",IF(O7-Q7&gt;=1,"○",IF(O7-Q7&lt;=-1,"●",IF(O7="","",IF(O7-Q7=0,"△","")))))</f>
      </c>
      <c r="P6" s="61"/>
      <c r="Q6" s="62"/>
      <c r="R6" s="60">
        <f>IF(R7="","",IF(R7-T7&gt;=1,"○",IF(R7-T7&lt;=-1,"●",IF(R7="","",IF(R7-T7=0,"△","")))))</f>
      </c>
      <c r="S6" s="61"/>
      <c r="T6" s="62"/>
      <c r="U6" s="43">
        <f>COUNTIF($I6:$T6,"○")</f>
        <v>0</v>
      </c>
      <c r="V6" s="43">
        <f>COUNTIF($I6:$T6,"●")</f>
        <v>0</v>
      </c>
      <c r="W6" s="43">
        <f>COUNTIF($I6:$T6,"△")</f>
        <v>0</v>
      </c>
      <c r="X6" s="43">
        <f>IF(AD7="","",AD7)</f>
        <v>0</v>
      </c>
      <c r="Y6" s="43">
        <f>IF(AE7="","",AE7)</f>
        <v>0</v>
      </c>
      <c r="Z6" s="43">
        <f>+X6-Y6</f>
        <v>0</v>
      </c>
      <c r="AA6" s="43">
        <f>U6*3+W6</f>
        <v>0</v>
      </c>
      <c r="AB6" s="45">
        <f>+AF7</f>
      </c>
    </row>
    <row r="7" spans="1:33" ht="19.5" customHeight="1" thickBot="1">
      <c r="A7" s="6">
        <v>4</v>
      </c>
      <c r="B7" s="63" t="s">
        <v>15</v>
      </c>
      <c r="C7" s="64"/>
      <c r="D7" s="64"/>
      <c r="E7" s="64"/>
      <c r="F7" s="65"/>
      <c r="G7" s="5"/>
      <c r="H7" s="53"/>
      <c r="I7" s="57"/>
      <c r="J7" s="58"/>
      <c r="K7" s="59"/>
      <c r="L7" s="7">
        <f>IF(C9="","",C9)</f>
      </c>
      <c r="M7" s="8">
        <f>IF(L7="","","-")</f>
      </c>
      <c r="N7" s="9">
        <f>IF(E9="","",E9)</f>
      </c>
      <c r="O7" s="7">
        <f>IF(C11="","",C11)</f>
      </c>
      <c r="P7" s="8">
        <f>IF(O7="","","-")</f>
      </c>
      <c r="Q7" s="9">
        <f>IF(E11="","",E11)</f>
      </c>
      <c r="R7" s="7">
        <f>IF(C13="","",C13)</f>
      </c>
      <c r="S7" s="8">
        <f>IF(R7="","","-")</f>
      </c>
      <c r="T7" s="9">
        <f>IF(E13="","",E13)</f>
      </c>
      <c r="U7" s="44"/>
      <c r="V7" s="44"/>
      <c r="W7" s="44"/>
      <c r="X7" s="44"/>
      <c r="Y7" s="44"/>
      <c r="Z7" s="44"/>
      <c r="AA7" s="44"/>
      <c r="AB7" s="46"/>
      <c r="AD7" s="1">
        <f>SUM(I7,L7,O7,R7)</f>
        <v>0</v>
      </c>
      <c r="AE7" s="1">
        <f>SUM(K7,N7,Q7,T7,)</f>
        <v>0</v>
      </c>
      <c r="AF7" s="1">
        <f>IF(AG7=0,"",RANK(AG7,$AG$6:$AG$13))</f>
      </c>
      <c r="AG7" s="1">
        <f>AA6*10000+Z6*100+X6</f>
        <v>0</v>
      </c>
    </row>
    <row r="8" spans="1:28" ht="19.5" customHeight="1" thickBot="1" thickTop="1">
      <c r="A8" s="10" t="s">
        <v>16</v>
      </c>
      <c r="B8" s="11" t="s">
        <v>17</v>
      </c>
      <c r="C8" s="66">
        <v>41033</v>
      </c>
      <c r="D8" s="67"/>
      <c r="E8" s="68"/>
      <c r="F8" s="12" t="s">
        <v>17</v>
      </c>
      <c r="G8" s="5"/>
      <c r="H8" s="69" t="str">
        <f>L4</f>
        <v>神栖一</v>
      </c>
      <c r="I8" s="70">
        <f>IF(I9="","",IF(I9-K9&gt;=1,"○",IF(I9-K9&lt;=-1,"●",IF(I9="","",IF(I9-K9=0,"△","")))))</f>
      </c>
      <c r="J8" s="71"/>
      <c r="K8" s="72"/>
      <c r="L8" s="73"/>
      <c r="M8" s="74"/>
      <c r="N8" s="75"/>
      <c r="O8" s="70">
        <f>IF(O9="","",IF(O9-Q9&gt;=1,"○",IF(O9-Q9&lt;=-1,"●",IF(O9="","",IF(O9-Q9=0,"△","")))))</f>
      </c>
      <c r="P8" s="71"/>
      <c r="Q8" s="72"/>
      <c r="R8" s="70">
        <f>IF(R9="","",IF(R9-T9&gt;=1,"○",IF(R9-T9&lt;=-1,"●",IF(R9="","",IF(R9-T9=0,"△","")))))</f>
      </c>
      <c r="S8" s="71"/>
      <c r="T8" s="72"/>
      <c r="U8" s="43">
        <f>COUNTIF($I8:$T8,"○")</f>
        <v>0</v>
      </c>
      <c r="V8" s="43">
        <f>COUNTIF($I8:$T8,"●")</f>
        <v>0</v>
      </c>
      <c r="W8" s="43">
        <f>COUNTIF($I8:$T8,"△")</f>
        <v>0</v>
      </c>
      <c r="X8" s="43">
        <f>IF(AD9="","",AD9)</f>
        <v>0</v>
      </c>
      <c r="Y8" s="43">
        <f>IF(AE9="","",AE9)</f>
        <v>0</v>
      </c>
      <c r="Z8" s="43">
        <f>+X8-Y8</f>
        <v>0</v>
      </c>
      <c r="AA8" s="43">
        <f>U8*3+W8</f>
        <v>0</v>
      </c>
      <c r="AB8" s="46">
        <f>+AF9</f>
      </c>
    </row>
    <row r="9" spans="1:33" ht="19.5" customHeight="1" thickTop="1">
      <c r="A9" s="13" t="s">
        <v>18</v>
      </c>
      <c r="B9" s="14" t="str">
        <f>B4</f>
        <v>神栖三</v>
      </c>
      <c r="C9" s="15"/>
      <c r="D9" s="14" t="s">
        <v>19</v>
      </c>
      <c r="E9" s="15"/>
      <c r="F9" s="16" t="str">
        <f>B5</f>
        <v>神栖一</v>
      </c>
      <c r="G9" s="5"/>
      <c r="H9" s="53"/>
      <c r="I9" s="7">
        <f>IF(N7="","",+N7)</f>
      </c>
      <c r="J9" s="8">
        <f>IF(I9="","","-")</f>
      </c>
      <c r="K9" s="9">
        <f>+L7</f>
      </c>
      <c r="L9" s="57"/>
      <c r="M9" s="58"/>
      <c r="N9" s="59"/>
      <c r="O9" s="7">
        <f>IF(C14="","",C14)</f>
      </c>
      <c r="P9" s="8">
        <f>IF(O9="","","-")</f>
      </c>
      <c r="Q9" s="9">
        <f>IF(E14="","",E14)</f>
      </c>
      <c r="R9" s="7">
        <f>IF(C12="","",C12)</f>
      </c>
      <c r="S9" s="8">
        <f>IF(R9="","","-")</f>
      </c>
      <c r="T9" s="9">
        <f>IF(E12="","",E12)</f>
      </c>
      <c r="U9" s="44"/>
      <c r="V9" s="44"/>
      <c r="W9" s="44"/>
      <c r="X9" s="44"/>
      <c r="Y9" s="44"/>
      <c r="Z9" s="44"/>
      <c r="AA9" s="44"/>
      <c r="AB9" s="46"/>
      <c r="AD9" s="1">
        <f>SUM(I9,L9,O9,R9)</f>
        <v>0</v>
      </c>
      <c r="AE9" s="1">
        <f>SUM(K9,N9,Q9,T9,)</f>
        <v>0</v>
      </c>
      <c r="AF9" s="1">
        <f>IF(AG9=0,"",RANK(AG9,$AG$6:$AG$13))</f>
      </c>
      <c r="AG9" s="1">
        <f>AA8*10000+Z8*100+X8</f>
        <v>0</v>
      </c>
    </row>
    <row r="10" spans="1:28" ht="19.5" customHeight="1">
      <c r="A10" s="17" t="s">
        <v>20</v>
      </c>
      <c r="B10" s="18" t="str">
        <f>B6</f>
        <v>大久保</v>
      </c>
      <c r="C10" s="19"/>
      <c r="D10" s="18" t="s">
        <v>19</v>
      </c>
      <c r="E10" s="19"/>
      <c r="F10" s="20" t="str">
        <f>B7</f>
        <v>勝田一</v>
      </c>
      <c r="G10" s="21"/>
      <c r="H10" s="69" t="str">
        <f>O4</f>
        <v>大久保</v>
      </c>
      <c r="I10" s="70">
        <f>IF(I11="","",IF(I11-K11&gt;=1,"○",IF(I11-K11&lt;=-1,"●",IF(I11="","",IF(I11-K11=0,"△","")))))</f>
      </c>
      <c r="J10" s="71"/>
      <c r="K10" s="72"/>
      <c r="L10" s="70">
        <f>IF(L11="","",IF(L11-N11&gt;=1,"○",IF(L11-N11&lt;=-1,"●",IF(L11="","",IF(L11-N11=0,"△","")))))</f>
      </c>
      <c r="M10" s="71"/>
      <c r="N10" s="72"/>
      <c r="O10" s="73"/>
      <c r="P10" s="74"/>
      <c r="Q10" s="75"/>
      <c r="R10" s="70">
        <f>IF(R11="","",IF(R11-T11&gt;=1,"○",IF(R11-T11&lt;=-1,"●",IF(R11="","",IF(R11-T11=0,"△","")))))</f>
      </c>
      <c r="S10" s="71"/>
      <c r="T10" s="72"/>
      <c r="U10" s="43">
        <f>COUNTIF($I10:$T10,"○")</f>
        <v>0</v>
      </c>
      <c r="V10" s="43">
        <f>COUNTIF($I10:$T10,"●")</f>
        <v>0</v>
      </c>
      <c r="W10" s="43">
        <f>COUNTIF($I10:$T10,"△")</f>
        <v>0</v>
      </c>
      <c r="X10" s="43">
        <f>IF(AD11="","",AD11)</f>
        <v>0</v>
      </c>
      <c r="Y10" s="43">
        <f>IF(AE11="","",AE11)</f>
        <v>0</v>
      </c>
      <c r="Z10" s="43">
        <f>+X10-Y10</f>
        <v>0</v>
      </c>
      <c r="AA10" s="43">
        <f>U10*3+W10</f>
        <v>0</v>
      </c>
      <c r="AB10" s="46">
        <f>+AF11</f>
      </c>
    </row>
    <row r="11" spans="1:33" ht="19.5" customHeight="1">
      <c r="A11" s="17" t="s">
        <v>21</v>
      </c>
      <c r="B11" s="18" t="str">
        <f>B4</f>
        <v>神栖三</v>
      </c>
      <c r="C11" s="19"/>
      <c r="D11" s="18" t="s">
        <v>19</v>
      </c>
      <c r="E11" s="19"/>
      <c r="F11" s="20" t="str">
        <f>B10</f>
        <v>大久保</v>
      </c>
      <c r="G11" s="21"/>
      <c r="H11" s="53"/>
      <c r="I11" s="7">
        <f>IF(Q7="","",+Q7)</f>
      </c>
      <c r="J11" s="8">
        <f>IF(I11="","","-")</f>
      </c>
      <c r="K11" s="9">
        <f>O7</f>
      </c>
      <c r="L11" s="7">
        <f>IF(Q9="","",Q9)</f>
      </c>
      <c r="M11" s="8">
        <f>IF(L11="","","-")</f>
      </c>
      <c r="N11" s="9">
        <f>O9</f>
      </c>
      <c r="O11" s="57"/>
      <c r="P11" s="58"/>
      <c r="Q11" s="59"/>
      <c r="R11" s="7">
        <f>IF(C10="","",C10)</f>
      </c>
      <c r="S11" s="8">
        <f>IF(R11="","","-")</f>
      </c>
      <c r="T11" s="9">
        <f>IF(E10="","",E10)</f>
      </c>
      <c r="U11" s="44"/>
      <c r="V11" s="44"/>
      <c r="W11" s="44"/>
      <c r="X11" s="44"/>
      <c r="Y11" s="44"/>
      <c r="Z11" s="44"/>
      <c r="AA11" s="44"/>
      <c r="AB11" s="46"/>
      <c r="AD11" s="1">
        <f>SUM(I11,L11,O11,R11)</f>
        <v>0</v>
      </c>
      <c r="AE11" s="1">
        <f>SUM(K11,N11,Q11,T11,)</f>
        <v>0</v>
      </c>
      <c r="AF11" s="1">
        <f>IF(AG11=0,"",RANK(AG11,$AG$6:$AG$13))</f>
      </c>
      <c r="AG11" s="1">
        <f>AA10*10000+Z10*100+X10</f>
        <v>0</v>
      </c>
    </row>
    <row r="12" spans="1:28" ht="19.5" customHeight="1">
      <c r="A12" s="17" t="s">
        <v>22</v>
      </c>
      <c r="B12" s="18" t="str">
        <f>B5</f>
        <v>神栖一</v>
      </c>
      <c r="C12" s="19"/>
      <c r="D12" s="18" t="s">
        <v>19</v>
      </c>
      <c r="E12" s="19"/>
      <c r="F12" s="20" t="str">
        <f>F10</f>
        <v>勝田一</v>
      </c>
      <c r="G12" s="21"/>
      <c r="H12" s="69" t="str">
        <f>R4</f>
        <v>勝田一</v>
      </c>
      <c r="I12" s="70">
        <f>IF(I13="","",IF(I13-K13&gt;=1,"○",IF(I13-K13&lt;=-1,"●",IF(I13="","",IF(I13-K13=0,"△","")))))</f>
      </c>
      <c r="J12" s="71"/>
      <c r="K12" s="72"/>
      <c r="L12" s="70">
        <f>IF(L13="","",IF(L13-N13&gt;=1,"○",IF(L13-N13&lt;=-1,"●",IF(L13="","",IF(L13-N13=0,"△","")))))</f>
      </c>
      <c r="M12" s="71"/>
      <c r="N12" s="72"/>
      <c r="O12" s="70">
        <f>IF(O13="","",IF(O13-Q13&gt;=1,"○",IF(O13-Q13&lt;=-1,"●",IF(O13="","",IF(O13-Q13=0,"△","")))))</f>
      </c>
      <c r="P12" s="71"/>
      <c r="Q12" s="72"/>
      <c r="R12" s="73"/>
      <c r="S12" s="74"/>
      <c r="T12" s="75"/>
      <c r="U12" s="44">
        <f>COUNTIF($I12:$T12,"○")</f>
        <v>0</v>
      </c>
      <c r="V12" s="44">
        <f>COUNTIF($I12:$T12,"●")</f>
        <v>0</v>
      </c>
      <c r="W12" s="44">
        <f>COUNTIF($I12:$T12,"△")</f>
        <v>0</v>
      </c>
      <c r="X12" s="44">
        <f>IF(AD13="","",AD13)</f>
        <v>0</v>
      </c>
      <c r="Y12" s="44">
        <f>IF(AE13="","",AE13)</f>
        <v>0</v>
      </c>
      <c r="Z12" s="44">
        <f>+X12-Y12</f>
        <v>0</v>
      </c>
      <c r="AA12" s="44">
        <f>U12*3+W12</f>
        <v>0</v>
      </c>
      <c r="AB12" s="46">
        <f>+AF13</f>
      </c>
    </row>
    <row r="13" spans="1:33" ht="19.5" customHeight="1" thickBot="1">
      <c r="A13" s="17" t="s">
        <v>23</v>
      </c>
      <c r="B13" s="18" t="str">
        <f>B4</f>
        <v>神栖三</v>
      </c>
      <c r="C13" s="19"/>
      <c r="D13" s="18" t="s">
        <v>19</v>
      </c>
      <c r="E13" s="19"/>
      <c r="F13" s="20" t="str">
        <f>B7</f>
        <v>勝田一</v>
      </c>
      <c r="G13" s="21"/>
      <c r="H13" s="78"/>
      <c r="I13" s="22">
        <f>IF(T7="","",+T7)</f>
      </c>
      <c r="J13" s="23">
        <f>IF(I13="","","-")</f>
      </c>
      <c r="K13" s="24">
        <f>R7</f>
      </c>
      <c r="L13" s="22">
        <f>IF(T9="","",+T9)</f>
      </c>
      <c r="M13" s="23">
        <f>IF(L13="","","-")</f>
      </c>
      <c r="N13" s="24">
        <f>R9</f>
      </c>
      <c r="O13" s="22">
        <f>IF(T11="","",T11)</f>
      </c>
      <c r="P13" s="23">
        <f>IF(O13="","","-")</f>
      </c>
      <c r="Q13" s="24">
        <f>R11</f>
      </c>
      <c r="R13" s="79"/>
      <c r="S13" s="80"/>
      <c r="T13" s="81"/>
      <c r="U13" s="77"/>
      <c r="V13" s="77"/>
      <c r="W13" s="77"/>
      <c r="X13" s="77"/>
      <c r="Y13" s="77"/>
      <c r="Z13" s="77"/>
      <c r="AA13" s="77"/>
      <c r="AB13" s="76"/>
      <c r="AD13" s="1">
        <f>SUM(I13,L13,O13,R13)</f>
        <v>0</v>
      </c>
      <c r="AE13" s="1">
        <f>SUM(K13,N13,Q13,T13,)</f>
        <v>0</v>
      </c>
      <c r="AF13" s="1">
        <f>IF(AG13=0,"",RANK(AG13,$AG$6:$AG$13))</f>
      </c>
      <c r="AG13" s="1">
        <f>AA12*10000+Z12*100+X12</f>
        <v>0</v>
      </c>
    </row>
    <row r="14" spans="1:7" ht="19.5" customHeight="1" thickBot="1">
      <c r="A14" s="25" t="s">
        <v>24</v>
      </c>
      <c r="B14" s="26" t="str">
        <f>B5</f>
        <v>神栖一</v>
      </c>
      <c r="C14" s="27"/>
      <c r="D14" s="26" t="s">
        <v>19</v>
      </c>
      <c r="E14" s="27"/>
      <c r="F14" s="28" t="str">
        <f>B6</f>
        <v>大久保</v>
      </c>
      <c r="G14" s="21"/>
    </row>
    <row r="15" ht="19.5" customHeight="1" thickBot="1"/>
    <row r="16" spans="1:8" ht="19.5" customHeight="1" thickBot="1">
      <c r="A16" s="30" t="s">
        <v>25</v>
      </c>
      <c r="B16" s="31"/>
      <c r="C16" s="31"/>
      <c r="D16" s="32" t="s">
        <v>26</v>
      </c>
      <c r="E16" s="32"/>
      <c r="F16" s="33"/>
      <c r="G16" s="2"/>
      <c r="H16" s="3" t="s">
        <v>27</v>
      </c>
    </row>
    <row r="17" spans="1:28" ht="19.5" customHeight="1">
      <c r="A17" s="4">
        <v>1</v>
      </c>
      <c r="B17" s="34" t="s">
        <v>28</v>
      </c>
      <c r="C17" s="35"/>
      <c r="D17" s="35"/>
      <c r="E17" s="35"/>
      <c r="F17" s="36"/>
      <c r="G17" s="5"/>
      <c r="H17" s="37"/>
      <c r="I17" s="39" t="str">
        <f>B17</f>
        <v>神栖二</v>
      </c>
      <c r="J17" s="39"/>
      <c r="K17" s="39"/>
      <c r="L17" s="39" t="str">
        <f>B18</f>
        <v>神栖四</v>
      </c>
      <c r="M17" s="39"/>
      <c r="N17" s="39"/>
      <c r="O17" s="39" t="str">
        <f>B19</f>
        <v>下稲吉</v>
      </c>
      <c r="P17" s="39"/>
      <c r="Q17" s="39"/>
      <c r="R17" s="39" t="str">
        <f>B20</f>
        <v>銚子五</v>
      </c>
      <c r="S17" s="39"/>
      <c r="T17" s="39"/>
      <c r="U17" s="41" t="s">
        <v>5</v>
      </c>
      <c r="V17" s="41" t="s">
        <v>6</v>
      </c>
      <c r="W17" s="41" t="s">
        <v>7</v>
      </c>
      <c r="X17" s="41" t="s">
        <v>8</v>
      </c>
      <c r="Y17" s="41" t="s">
        <v>9</v>
      </c>
      <c r="Z17" s="41" t="s">
        <v>10</v>
      </c>
      <c r="AA17" s="41" t="s">
        <v>11</v>
      </c>
      <c r="AB17" s="47" t="s">
        <v>12</v>
      </c>
    </row>
    <row r="18" spans="1:28" ht="19.5" customHeight="1" thickBot="1">
      <c r="A18" s="6">
        <v>2</v>
      </c>
      <c r="B18" s="49" t="s">
        <v>29</v>
      </c>
      <c r="C18" s="50"/>
      <c r="D18" s="50"/>
      <c r="E18" s="50"/>
      <c r="F18" s="51"/>
      <c r="G18" s="5"/>
      <c r="H18" s="3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2"/>
      <c r="V18" s="42"/>
      <c r="W18" s="42"/>
      <c r="X18" s="42"/>
      <c r="Y18" s="42"/>
      <c r="Z18" s="42"/>
      <c r="AA18" s="42"/>
      <c r="AB18" s="48"/>
    </row>
    <row r="19" spans="1:28" ht="19.5" customHeight="1" thickTop="1">
      <c r="A19" s="6">
        <v>3</v>
      </c>
      <c r="B19" s="49" t="s">
        <v>30</v>
      </c>
      <c r="C19" s="50"/>
      <c r="D19" s="50"/>
      <c r="E19" s="50"/>
      <c r="F19" s="51"/>
      <c r="G19" s="5"/>
      <c r="H19" s="52" t="str">
        <f>I17</f>
        <v>神栖二</v>
      </c>
      <c r="I19" s="54"/>
      <c r="J19" s="55"/>
      <c r="K19" s="56"/>
      <c r="L19" s="60">
        <f>IF(L20="","",IF(L20-N20&gt;=1,"○",IF(L20-N20&lt;=-1,"●",IF(L20="","",IF(L20-N20=0,"△","")))))</f>
      </c>
      <c r="M19" s="61"/>
      <c r="N19" s="62"/>
      <c r="O19" s="60">
        <f>IF(O20="","",IF(O20-Q20&gt;=1,"○",IF(O20-Q20&lt;=-1,"●",IF(O20="","",IF(O20-Q20=0,"△","")))))</f>
      </c>
      <c r="P19" s="61"/>
      <c r="Q19" s="62"/>
      <c r="R19" s="60">
        <f>IF(R20="","",IF(R20-T20&gt;=1,"○",IF(R20-T20&lt;=-1,"●",IF(R20="","",IF(R20-T20=0,"△","")))))</f>
      </c>
      <c r="S19" s="61"/>
      <c r="T19" s="62"/>
      <c r="U19" s="43">
        <f>COUNTIF($I19:$T19,"○")</f>
        <v>0</v>
      </c>
      <c r="V19" s="43">
        <f>COUNTIF($I19:$T19,"●")</f>
        <v>0</v>
      </c>
      <c r="W19" s="43">
        <f>COUNTIF($I19:$T19,"△")</f>
        <v>0</v>
      </c>
      <c r="X19" s="43">
        <f>IF(AD20="","",AD20)</f>
        <v>0</v>
      </c>
      <c r="Y19" s="43">
        <f>IF(AE20="","",AE20)</f>
        <v>0</v>
      </c>
      <c r="Z19" s="43">
        <f>+X19-Y19</f>
        <v>0</v>
      </c>
      <c r="AA19" s="43">
        <f>U19*3+W19</f>
        <v>0</v>
      </c>
      <c r="AB19" s="45">
        <f>+AF20</f>
      </c>
    </row>
    <row r="20" spans="1:33" ht="19.5" customHeight="1" thickBot="1">
      <c r="A20" s="6">
        <v>4</v>
      </c>
      <c r="B20" s="63" t="s">
        <v>31</v>
      </c>
      <c r="C20" s="64"/>
      <c r="D20" s="64"/>
      <c r="E20" s="64"/>
      <c r="F20" s="65"/>
      <c r="G20" s="5"/>
      <c r="H20" s="53"/>
      <c r="I20" s="57"/>
      <c r="J20" s="58"/>
      <c r="K20" s="59"/>
      <c r="L20" s="7">
        <f>IF(C22="","",C22)</f>
      </c>
      <c r="M20" s="8">
        <f>IF(L20="","","-")</f>
      </c>
      <c r="N20" s="9">
        <f>IF(E22="","",E22)</f>
      </c>
      <c r="O20" s="7">
        <f>IF(C24="","",C24)</f>
      </c>
      <c r="P20" s="8">
        <f>IF(O20="","","-")</f>
      </c>
      <c r="Q20" s="9">
        <f>IF(E24="","",E24)</f>
      </c>
      <c r="R20" s="7">
        <f>IF(C26="","",C26)</f>
      </c>
      <c r="S20" s="8">
        <f>IF(R20="","","-")</f>
      </c>
      <c r="T20" s="9">
        <f>IF(E26="","",E26)</f>
      </c>
      <c r="U20" s="44"/>
      <c r="V20" s="44"/>
      <c r="W20" s="44"/>
      <c r="X20" s="44"/>
      <c r="Y20" s="44"/>
      <c r="Z20" s="44"/>
      <c r="AA20" s="44"/>
      <c r="AB20" s="46"/>
      <c r="AD20" s="1">
        <f>SUM(I20,L20,O20,R20)</f>
        <v>0</v>
      </c>
      <c r="AE20" s="1">
        <f>SUM(K20,N20,Q20,T20,)</f>
        <v>0</v>
      </c>
      <c r="AF20" s="1">
        <f>IF(AG20=0,"",RANK(AG20,$AG$20:$AG$26))</f>
      </c>
      <c r="AG20" s="1">
        <f>AA19*10000+Z19*100+X19</f>
        <v>0</v>
      </c>
    </row>
    <row r="21" spans="1:28" ht="19.5" customHeight="1" thickBot="1" thickTop="1">
      <c r="A21" s="10" t="s">
        <v>16</v>
      </c>
      <c r="B21" s="11" t="s">
        <v>17</v>
      </c>
      <c r="C21" s="66">
        <v>41033</v>
      </c>
      <c r="D21" s="67"/>
      <c r="E21" s="68"/>
      <c r="F21" s="12" t="s">
        <v>17</v>
      </c>
      <c r="G21" s="5"/>
      <c r="H21" s="69" t="str">
        <f>L17</f>
        <v>神栖四</v>
      </c>
      <c r="I21" s="70">
        <f>IF(I22="","",IF(I22-K22&gt;=1,"○",IF(I22-K22&lt;=-1,"●",IF(I22="","",IF(I22-K22=0,"△","")))))</f>
      </c>
      <c r="J21" s="71"/>
      <c r="K21" s="72"/>
      <c r="L21" s="73"/>
      <c r="M21" s="74"/>
      <c r="N21" s="75"/>
      <c r="O21" s="70">
        <f>IF(O22="","",IF(O22-Q22&gt;=1,"○",IF(O22-Q22&lt;=-1,"●",IF(O22="","",IF(O22-Q22=0,"△","")))))</f>
      </c>
      <c r="P21" s="71"/>
      <c r="Q21" s="72"/>
      <c r="R21" s="70">
        <f>IF(R22="","",IF(R22-T22&gt;=1,"○",IF(R22-T22&lt;=-1,"●",IF(R22="","",IF(R22-T22=0,"△","")))))</f>
      </c>
      <c r="S21" s="71"/>
      <c r="T21" s="72"/>
      <c r="U21" s="43">
        <f>COUNTIF($I21:$T21,"○")</f>
        <v>0</v>
      </c>
      <c r="V21" s="43">
        <f>COUNTIF($I21:$T21,"●")</f>
        <v>0</v>
      </c>
      <c r="W21" s="43">
        <f>COUNTIF($I21:$T21,"△")</f>
        <v>0</v>
      </c>
      <c r="X21" s="43">
        <f>IF(AD22="","",AD22)</f>
        <v>0</v>
      </c>
      <c r="Y21" s="43">
        <f>IF(AE22="","",AE22)</f>
        <v>0</v>
      </c>
      <c r="Z21" s="43">
        <f>+X21-Y21</f>
        <v>0</v>
      </c>
      <c r="AA21" s="43">
        <f>U21*3+W21</f>
        <v>0</v>
      </c>
      <c r="AB21" s="46">
        <f>+AF22</f>
      </c>
    </row>
    <row r="22" spans="1:33" ht="19.5" customHeight="1" thickTop="1">
      <c r="A22" s="13" t="s">
        <v>18</v>
      </c>
      <c r="B22" s="14" t="str">
        <f>B17</f>
        <v>神栖二</v>
      </c>
      <c r="C22" s="15"/>
      <c r="D22" s="14" t="s">
        <v>19</v>
      </c>
      <c r="E22" s="15"/>
      <c r="F22" s="16" t="str">
        <f>B18</f>
        <v>神栖四</v>
      </c>
      <c r="G22" s="5"/>
      <c r="H22" s="53"/>
      <c r="I22" s="7">
        <f>IF(N20="","",+N20)</f>
      </c>
      <c r="J22" s="8">
        <f>IF(I22="","","-")</f>
      </c>
      <c r="K22" s="9">
        <f>+L20</f>
      </c>
      <c r="L22" s="57"/>
      <c r="M22" s="58"/>
      <c r="N22" s="59"/>
      <c r="O22" s="7">
        <f>IF(C27="","",C27)</f>
      </c>
      <c r="P22" s="8">
        <f>IF(O22="","","-")</f>
      </c>
      <c r="Q22" s="9">
        <f>IF(E27="","",E27)</f>
      </c>
      <c r="R22" s="7">
        <f>IF(C25="","",C25)</f>
      </c>
      <c r="S22" s="8">
        <f>IF(R22="","","-")</f>
      </c>
      <c r="T22" s="9">
        <f>IF(E25="","",E25)</f>
      </c>
      <c r="U22" s="44"/>
      <c r="V22" s="44"/>
      <c r="W22" s="44"/>
      <c r="X22" s="44"/>
      <c r="Y22" s="44"/>
      <c r="Z22" s="44"/>
      <c r="AA22" s="44"/>
      <c r="AB22" s="46"/>
      <c r="AD22" s="1">
        <f>SUM(I22,L22,O22,R22)</f>
        <v>0</v>
      </c>
      <c r="AE22" s="1">
        <f>SUM(K22,N22,Q22,T22,)</f>
        <v>0</v>
      </c>
      <c r="AF22" s="1">
        <f>IF(AG22=0,"",RANK(AG22,$AG$20:$AG$26))</f>
      </c>
      <c r="AG22" s="1">
        <f>AA21*10000+Z21*100+X21</f>
        <v>0</v>
      </c>
    </row>
    <row r="23" spans="1:28" ht="19.5" customHeight="1">
      <c r="A23" s="17" t="s">
        <v>20</v>
      </c>
      <c r="B23" s="18" t="str">
        <f>B19</f>
        <v>下稲吉</v>
      </c>
      <c r="C23" s="19"/>
      <c r="D23" s="18" t="s">
        <v>19</v>
      </c>
      <c r="E23" s="19"/>
      <c r="F23" s="20" t="str">
        <f>B20</f>
        <v>銚子五</v>
      </c>
      <c r="G23" s="21"/>
      <c r="H23" s="69" t="str">
        <f>O17</f>
        <v>下稲吉</v>
      </c>
      <c r="I23" s="70">
        <f>IF(I24="","",IF(I24-K24&gt;=1,"○",IF(I24-K24&lt;=-1,"●",IF(I24="","",IF(I24-K24=0,"△","")))))</f>
      </c>
      <c r="J23" s="71"/>
      <c r="K23" s="72"/>
      <c r="L23" s="70">
        <f>IF(L24="","",IF(L24-N24&gt;=1,"○",IF(L24-N24&lt;=-1,"●",IF(L24="","",IF(L24-N24=0,"△","")))))</f>
      </c>
      <c r="M23" s="71"/>
      <c r="N23" s="72"/>
      <c r="O23" s="73"/>
      <c r="P23" s="74"/>
      <c r="Q23" s="75"/>
      <c r="R23" s="70">
        <f>IF(R24="","",IF(R24-T24&gt;=1,"○",IF(R24-T24&lt;=-1,"●",IF(R24="","",IF(R24-T24=0,"△","")))))</f>
      </c>
      <c r="S23" s="71"/>
      <c r="T23" s="72"/>
      <c r="U23" s="43">
        <f>COUNTIF($I23:$T23,"○")</f>
        <v>0</v>
      </c>
      <c r="V23" s="43">
        <f>COUNTIF($I23:$T23,"●")</f>
        <v>0</v>
      </c>
      <c r="W23" s="43">
        <f>COUNTIF($I23:$T23,"△")</f>
        <v>0</v>
      </c>
      <c r="X23" s="43">
        <f>IF(AD24="","",AD24)</f>
        <v>0</v>
      </c>
      <c r="Y23" s="43">
        <f>IF(AE24="","",AE24)</f>
        <v>0</v>
      </c>
      <c r="Z23" s="43">
        <f>+X23-Y23</f>
        <v>0</v>
      </c>
      <c r="AA23" s="43">
        <f>U23*3+W23</f>
        <v>0</v>
      </c>
      <c r="AB23" s="46">
        <f>+AF24</f>
      </c>
    </row>
    <row r="24" spans="1:33" ht="19.5" customHeight="1">
      <c r="A24" s="17" t="s">
        <v>21</v>
      </c>
      <c r="B24" s="18" t="str">
        <f>B17</f>
        <v>神栖二</v>
      </c>
      <c r="C24" s="19"/>
      <c r="D24" s="18" t="s">
        <v>19</v>
      </c>
      <c r="E24" s="19"/>
      <c r="F24" s="20" t="str">
        <f>B23</f>
        <v>下稲吉</v>
      </c>
      <c r="G24" s="21"/>
      <c r="H24" s="53"/>
      <c r="I24" s="7">
        <f>IF(Q20="","",+Q20)</f>
      </c>
      <c r="J24" s="8">
        <f>IF(I24="","","-")</f>
      </c>
      <c r="K24" s="9">
        <f>O20</f>
      </c>
      <c r="L24" s="7">
        <f>IF(Q22="","",Q22)</f>
      </c>
      <c r="M24" s="8">
        <f>IF(L24="","","-")</f>
      </c>
      <c r="N24" s="9">
        <f>O22</f>
      </c>
      <c r="O24" s="57"/>
      <c r="P24" s="58"/>
      <c r="Q24" s="59"/>
      <c r="R24" s="7">
        <f>IF(C23="","",C23)</f>
      </c>
      <c r="S24" s="8">
        <f>IF(R24="","","-")</f>
      </c>
      <c r="T24" s="9">
        <f>IF(E23="","",E23)</f>
      </c>
      <c r="U24" s="44"/>
      <c r="V24" s="44"/>
      <c r="W24" s="44"/>
      <c r="X24" s="44"/>
      <c r="Y24" s="44"/>
      <c r="Z24" s="44"/>
      <c r="AA24" s="44"/>
      <c r="AB24" s="46"/>
      <c r="AD24" s="1">
        <f>SUM(I24,L24,O24,R24)</f>
        <v>0</v>
      </c>
      <c r="AE24" s="1">
        <f>SUM(K24,N24,Q24,T24,)</f>
        <v>0</v>
      </c>
      <c r="AF24" s="1">
        <f>IF(AG24=0,"",RANK(AG24,$AG$20:$AG$26))</f>
      </c>
      <c r="AG24" s="1">
        <f>AA23*10000+Z23*100+X23</f>
        <v>0</v>
      </c>
    </row>
    <row r="25" spans="1:28" ht="19.5" customHeight="1">
      <c r="A25" s="17" t="s">
        <v>22</v>
      </c>
      <c r="B25" s="18" t="str">
        <f>B18</f>
        <v>神栖四</v>
      </c>
      <c r="C25" s="19"/>
      <c r="D25" s="18" t="s">
        <v>19</v>
      </c>
      <c r="E25" s="19"/>
      <c r="F25" s="20" t="str">
        <f>F23</f>
        <v>銚子五</v>
      </c>
      <c r="G25" s="21"/>
      <c r="H25" s="69" t="str">
        <f>R17</f>
        <v>銚子五</v>
      </c>
      <c r="I25" s="70">
        <f>IF(I26="","",IF(I26-K26&gt;=1,"○",IF(I26-K26&lt;=-1,"●",IF(I26="","",IF(I26-K26=0,"△","")))))</f>
      </c>
      <c r="J25" s="71"/>
      <c r="K25" s="72"/>
      <c r="L25" s="70">
        <f>IF(L26="","",IF(L26-N26&gt;=1,"○",IF(L26-N26&lt;=-1,"●",IF(L26="","",IF(L26-N26=0,"△","")))))</f>
      </c>
      <c r="M25" s="71"/>
      <c r="N25" s="72"/>
      <c r="O25" s="70">
        <f>IF(O26="","",IF(O26-Q26&gt;=1,"○",IF(O26-Q26&lt;=-1,"●",IF(O26="","",IF(O26-Q26=0,"△","")))))</f>
      </c>
      <c r="P25" s="71"/>
      <c r="Q25" s="72"/>
      <c r="R25" s="73"/>
      <c r="S25" s="74"/>
      <c r="T25" s="75"/>
      <c r="U25" s="44">
        <f>COUNTIF($I25:$T25,"○")</f>
        <v>0</v>
      </c>
      <c r="V25" s="44">
        <f>COUNTIF($I25:$T25,"●")</f>
        <v>0</v>
      </c>
      <c r="W25" s="44">
        <f>COUNTIF($I25:$T25,"△")</f>
        <v>0</v>
      </c>
      <c r="X25" s="44">
        <f>IF(AD26="","",AD26)</f>
        <v>0</v>
      </c>
      <c r="Y25" s="44">
        <f>IF(AE26="","",AE26)</f>
        <v>0</v>
      </c>
      <c r="Z25" s="44">
        <f>+X25-Y25</f>
        <v>0</v>
      </c>
      <c r="AA25" s="44">
        <f>U25*3+W25</f>
        <v>0</v>
      </c>
      <c r="AB25" s="46">
        <f>+AF26</f>
      </c>
    </row>
    <row r="26" spans="1:33" ht="19.5" customHeight="1" thickBot="1">
      <c r="A26" s="17" t="s">
        <v>23</v>
      </c>
      <c r="B26" s="18" t="str">
        <f>B17</f>
        <v>神栖二</v>
      </c>
      <c r="C26" s="19"/>
      <c r="D26" s="18" t="s">
        <v>19</v>
      </c>
      <c r="E26" s="19"/>
      <c r="F26" s="20" t="str">
        <f>B20</f>
        <v>銚子五</v>
      </c>
      <c r="G26" s="21"/>
      <c r="H26" s="78"/>
      <c r="I26" s="22">
        <f>IF(T20="","",+T20)</f>
      </c>
      <c r="J26" s="23">
        <f>IF(I26="","","-")</f>
      </c>
      <c r="K26" s="24">
        <f>R20</f>
      </c>
      <c r="L26" s="22">
        <f>IF(T22="","",+T22)</f>
      </c>
      <c r="M26" s="23">
        <f>IF(L26="","","-")</f>
      </c>
      <c r="N26" s="24">
        <f>R22</f>
      </c>
      <c r="O26" s="22">
        <f>IF(T24="","",T24)</f>
      </c>
      <c r="P26" s="23">
        <f>IF(O26="","","-")</f>
      </c>
      <c r="Q26" s="24">
        <f>R24</f>
      </c>
      <c r="R26" s="79"/>
      <c r="S26" s="80"/>
      <c r="T26" s="81"/>
      <c r="U26" s="77"/>
      <c r="V26" s="77"/>
      <c r="W26" s="77"/>
      <c r="X26" s="77"/>
      <c r="Y26" s="77"/>
      <c r="Z26" s="77"/>
      <c r="AA26" s="77"/>
      <c r="AB26" s="76"/>
      <c r="AD26" s="1">
        <f>SUM(I26,L26,O26,R26)</f>
        <v>0</v>
      </c>
      <c r="AE26" s="1">
        <f>SUM(K26,N26,Q26,T26,)</f>
        <v>0</v>
      </c>
      <c r="AF26" s="1">
        <f>IF(AG26=0,"",RANK(AG26,$AG$20:$AG$26))</f>
      </c>
      <c r="AG26" s="1">
        <f>AA25*10000+Z25*100+X25</f>
        <v>0</v>
      </c>
    </row>
    <row r="27" spans="1:7" ht="19.5" customHeight="1" thickBot="1">
      <c r="A27" s="25" t="s">
        <v>24</v>
      </c>
      <c r="B27" s="26" t="str">
        <f>B18</f>
        <v>神栖四</v>
      </c>
      <c r="C27" s="27"/>
      <c r="D27" s="26" t="s">
        <v>19</v>
      </c>
      <c r="E27" s="27"/>
      <c r="F27" s="28" t="str">
        <f>B19</f>
        <v>下稲吉</v>
      </c>
      <c r="G27" s="21"/>
    </row>
    <row r="28" ht="19.5" customHeight="1" thickBot="1"/>
    <row r="29" spans="1:8" ht="19.5" customHeight="1" thickBot="1">
      <c r="A29" s="30" t="s">
        <v>32</v>
      </c>
      <c r="B29" s="31"/>
      <c r="C29" s="31"/>
      <c r="D29" s="32" t="s">
        <v>26</v>
      </c>
      <c r="E29" s="32"/>
      <c r="F29" s="33"/>
      <c r="G29" s="2"/>
      <c r="H29" s="3" t="s">
        <v>33</v>
      </c>
    </row>
    <row r="30" spans="1:28" ht="19.5" customHeight="1">
      <c r="A30" s="4">
        <v>1</v>
      </c>
      <c r="B30" s="34" t="s">
        <v>34</v>
      </c>
      <c r="C30" s="35"/>
      <c r="D30" s="35"/>
      <c r="E30" s="35"/>
      <c r="F30" s="36"/>
      <c r="G30" s="5"/>
      <c r="H30" s="37"/>
      <c r="I30" s="39" t="str">
        <f>B30</f>
        <v>鹿島</v>
      </c>
      <c r="J30" s="39"/>
      <c r="K30" s="39"/>
      <c r="L30" s="39" t="str">
        <f>B31</f>
        <v>大野</v>
      </c>
      <c r="M30" s="39"/>
      <c r="N30" s="39"/>
      <c r="O30" s="39" t="str">
        <f>B32</f>
        <v>鉾田南</v>
      </c>
      <c r="P30" s="39"/>
      <c r="Q30" s="39"/>
      <c r="R30" s="39" t="str">
        <f>B33</f>
        <v>波崎三</v>
      </c>
      <c r="S30" s="39"/>
      <c r="T30" s="39"/>
      <c r="U30" s="41" t="s">
        <v>5</v>
      </c>
      <c r="V30" s="41" t="s">
        <v>6</v>
      </c>
      <c r="W30" s="41" t="s">
        <v>7</v>
      </c>
      <c r="X30" s="41" t="s">
        <v>8</v>
      </c>
      <c r="Y30" s="41" t="s">
        <v>9</v>
      </c>
      <c r="Z30" s="41" t="s">
        <v>10</v>
      </c>
      <c r="AA30" s="41" t="s">
        <v>11</v>
      </c>
      <c r="AB30" s="47" t="s">
        <v>12</v>
      </c>
    </row>
    <row r="31" spans="1:28" ht="19.5" customHeight="1" thickBot="1">
      <c r="A31" s="6">
        <v>2</v>
      </c>
      <c r="B31" s="49" t="s">
        <v>35</v>
      </c>
      <c r="C31" s="50"/>
      <c r="D31" s="50"/>
      <c r="E31" s="50"/>
      <c r="F31" s="51"/>
      <c r="G31" s="5"/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2"/>
      <c r="V31" s="42"/>
      <c r="W31" s="42"/>
      <c r="X31" s="42"/>
      <c r="Y31" s="42"/>
      <c r="Z31" s="42"/>
      <c r="AA31" s="42"/>
      <c r="AB31" s="48"/>
    </row>
    <row r="32" spans="1:28" ht="19.5" customHeight="1" thickTop="1">
      <c r="A32" s="6">
        <v>3</v>
      </c>
      <c r="B32" s="49" t="s">
        <v>36</v>
      </c>
      <c r="C32" s="50"/>
      <c r="D32" s="50"/>
      <c r="E32" s="50"/>
      <c r="F32" s="51"/>
      <c r="G32" s="5"/>
      <c r="H32" s="52" t="str">
        <f>I30</f>
        <v>鹿島</v>
      </c>
      <c r="I32" s="54"/>
      <c r="J32" s="55"/>
      <c r="K32" s="56"/>
      <c r="L32" s="60">
        <f>IF(L33="","",IF(L33-N33&gt;=1,"○",IF(L33-N33&lt;=-1,"●",IF(L33="","",IF(L33-N33=0,"△","")))))</f>
      </c>
      <c r="M32" s="61"/>
      <c r="N32" s="62"/>
      <c r="O32" s="60">
        <f>IF(O33="","",IF(O33-Q33&gt;=1,"○",IF(O33-Q33&lt;=-1,"●",IF(O33="","",IF(O33-Q33=0,"△","")))))</f>
      </c>
      <c r="P32" s="61"/>
      <c r="Q32" s="62"/>
      <c r="R32" s="60">
        <f>IF(R33="","",IF(R33-T33&gt;=1,"○",IF(R33-T33&lt;=-1,"●",IF(R33="","",IF(R33-T33=0,"△","")))))</f>
      </c>
      <c r="S32" s="61"/>
      <c r="T32" s="62"/>
      <c r="U32" s="43">
        <f>COUNTIF($I32:$T32,"○")</f>
        <v>0</v>
      </c>
      <c r="V32" s="43">
        <f>COUNTIF($I32:$T32,"●")</f>
        <v>0</v>
      </c>
      <c r="W32" s="43">
        <f>COUNTIF($I32:$T32,"△")</f>
        <v>0</v>
      </c>
      <c r="X32" s="43">
        <f>IF(AD33="","",AD33)</f>
        <v>0</v>
      </c>
      <c r="Y32" s="43">
        <f>IF(AE33="","",AE33)</f>
        <v>0</v>
      </c>
      <c r="Z32" s="43">
        <f>+X32-Y32</f>
        <v>0</v>
      </c>
      <c r="AA32" s="43">
        <f>U32*3+W32</f>
        <v>0</v>
      </c>
      <c r="AB32" s="45">
        <f>+AF33</f>
      </c>
    </row>
    <row r="33" spans="1:33" ht="19.5" customHeight="1" thickBot="1">
      <c r="A33" s="6">
        <v>4</v>
      </c>
      <c r="B33" s="63" t="s">
        <v>37</v>
      </c>
      <c r="C33" s="64"/>
      <c r="D33" s="64"/>
      <c r="E33" s="64"/>
      <c r="F33" s="65"/>
      <c r="G33" s="5"/>
      <c r="H33" s="53"/>
      <c r="I33" s="57"/>
      <c r="J33" s="58"/>
      <c r="K33" s="59"/>
      <c r="L33" s="7">
        <f>IF(C35="","",C35)</f>
      </c>
      <c r="M33" s="8">
        <f>IF(L33="","","-")</f>
      </c>
      <c r="N33" s="9">
        <f>IF(E35="","",E35)</f>
      </c>
      <c r="O33" s="7">
        <f>IF(C37="","",C37)</f>
      </c>
      <c r="P33" s="8">
        <f>IF(O33="","","-")</f>
      </c>
      <c r="Q33" s="9">
        <f>IF(E37="","",E37)</f>
      </c>
      <c r="R33" s="7">
        <f>IF(C39="","",C39)</f>
      </c>
      <c r="S33" s="8">
        <f>IF(R33="","","-")</f>
      </c>
      <c r="T33" s="9">
        <f>IF(E39="","",E39)</f>
      </c>
      <c r="U33" s="44"/>
      <c r="V33" s="44"/>
      <c r="W33" s="44"/>
      <c r="X33" s="44"/>
      <c r="Y33" s="44"/>
      <c r="Z33" s="44"/>
      <c r="AA33" s="44"/>
      <c r="AB33" s="46"/>
      <c r="AD33" s="1">
        <f>SUM(I33,L33,O33,R33)</f>
        <v>0</v>
      </c>
      <c r="AE33" s="1">
        <f>SUM(K33,N33,Q33,T33,)</f>
        <v>0</v>
      </c>
      <c r="AF33" s="1">
        <f>IF(AG33=0,"",RANK(AG33,$AG$33:$AG$39))</f>
      </c>
      <c r="AG33" s="1">
        <f>AA32*10000+Z32*100+X32</f>
        <v>0</v>
      </c>
    </row>
    <row r="34" spans="1:28" ht="19.5" customHeight="1" thickBot="1" thickTop="1">
      <c r="A34" s="10" t="s">
        <v>16</v>
      </c>
      <c r="B34" s="11" t="s">
        <v>17</v>
      </c>
      <c r="C34" s="66">
        <v>41033</v>
      </c>
      <c r="D34" s="67"/>
      <c r="E34" s="68"/>
      <c r="F34" s="12" t="s">
        <v>17</v>
      </c>
      <c r="G34" s="5"/>
      <c r="H34" s="69" t="str">
        <f>L30</f>
        <v>大野</v>
      </c>
      <c r="I34" s="70">
        <f>IF(I35="","",IF(I35-K35&gt;=1,"○",IF(I35-K35&lt;=-1,"●",IF(I35="","",IF(I35-K35=0,"△","")))))</f>
      </c>
      <c r="J34" s="71"/>
      <c r="K34" s="72"/>
      <c r="L34" s="73"/>
      <c r="M34" s="74"/>
      <c r="N34" s="75"/>
      <c r="O34" s="70">
        <f>IF(O35="","",IF(O35-Q35&gt;=1,"○",IF(O35-Q35&lt;=-1,"●",IF(O35="","",IF(O35-Q35=0,"△","")))))</f>
      </c>
      <c r="P34" s="71"/>
      <c r="Q34" s="72"/>
      <c r="R34" s="70">
        <f>IF(R35="","",IF(R35-T35&gt;=1,"○",IF(R35-T35&lt;=-1,"●",IF(R35="","",IF(R35-T35=0,"△","")))))</f>
      </c>
      <c r="S34" s="71"/>
      <c r="T34" s="72"/>
      <c r="U34" s="43">
        <f>COUNTIF($I34:$T34,"○")</f>
        <v>0</v>
      </c>
      <c r="V34" s="43">
        <f>COUNTIF($I34:$T34,"●")</f>
        <v>0</v>
      </c>
      <c r="W34" s="43">
        <f>COUNTIF($I34:$T34,"△")</f>
        <v>0</v>
      </c>
      <c r="X34" s="43">
        <f>IF(AD35="","",AD35)</f>
        <v>0</v>
      </c>
      <c r="Y34" s="43">
        <f>IF(AE35="","",AE35)</f>
        <v>0</v>
      </c>
      <c r="Z34" s="43">
        <f>+X34-Y34</f>
        <v>0</v>
      </c>
      <c r="AA34" s="43">
        <f>U34*3+W34</f>
        <v>0</v>
      </c>
      <c r="AB34" s="46">
        <f>+AF35</f>
      </c>
    </row>
    <row r="35" spans="1:33" ht="19.5" customHeight="1" thickTop="1">
      <c r="A35" s="13" t="s">
        <v>18</v>
      </c>
      <c r="B35" s="14" t="str">
        <f>B30</f>
        <v>鹿島</v>
      </c>
      <c r="C35" s="15"/>
      <c r="D35" s="14" t="s">
        <v>19</v>
      </c>
      <c r="E35" s="15"/>
      <c r="F35" s="16" t="str">
        <f>B31</f>
        <v>大野</v>
      </c>
      <c r="G35" s="5"/>
      <c r="H35" s="53"/>
      <c r="I35" s="7">
        <f>IF(N33="","",+N33)</f>
      </c>
      <c r="J35" s="8">
        <f>IF(I35="","","-")</f>
      </c>
      <c r="K35" s="9">
        <f>+L33</f>
      </c>
      <c r="L35" s="57"/>
      <c r="M35" s="58"/>
      <c r="N35" s="59"/>
      <c r="O35" s="7">
        <f>IF(C40="","",C40)</f>
      </c>
      <c r="P35" s="8">
        <f>IF(O35="","","-")</f>
      </c>
      <c r="Q35" s="9">
        <f>IF(E40="","",E40)</f>
      </c>
      <c r="R35" s="7">
        <f>IF(C38="","",C38)</f>
      </c>
      <c r="S35" s="8">
        <f>IF(R35="","","-")</f>
      </c>
      <c r="T35" s="9">
        <f>IF(E38="","",E38)</f>
      </c>
      <c r="U35" s="44"/>
      <c r="V35" s="44"/>
      <c r="W35" s="44"/>
      <c r="X35" s="44"/>
      <c r="Y35" s="44"/>
      <c r="Z35" s="44"/>
      <c r="AA35" s="44"/>
      <c r="AB35" s="46"/>
      <c r="AD35" s="1">
        <f>SUM(I35,L35,O35,R35)</f>
        <v>0</v>
      </c>
      <c r="AE35" s="1">
        <f>SUM(K35,N35,Q35,T35,)</f>
        <v>0</v>
      </c>
      <c r="AF35" s="1">
        <f>IF(AG35=0,"",RANK(AG35,$AG$33:$AG$39))</f>
      </c>
      <c r="AG35" s="1">
        <f>AA34*10000+Z34*100+X34</f>
        <v>0</v>
      </c>
    </row>
    <row r="36" spans="1:28" ht="19.5" customHeight="1">
      <c r="A36" s="17" t="s">
        <v>20</v>
      </c>
      <c r="B36" s="18" t="str">
        <f>B32</f>
        <v>鉾田南</v>
      </c>
      <c r="C36" s="19"/>
      <c r="D36" s="18" t="s">
        <v>19</v>
      </c>
      <c r="E36" s="19"/>
      <c r="F36" s="20" t="str">
        <f>B33</f>
        <v>波崎三</v>
      </c>
      <c r="G36" s="21"/>
      <c r="H36" s="69" t="str">
        <f>O30</f>
        <v>鉾田南</v>
      </c>
      <c r="I36" s="70">
        <f>IF(I37="","",IF(I37-K37&gt;=1,"○",IF(I37-K37&lt;=-1,"●",IF(I37="","",IF(I37-K37=0,"△","")))))</f>
      </c>
      <c r="J36" s="71"/>
      <c r="K36" s="72"/>
      <c r="L36" s="70">
        <f>IF(L37="","",IF(L37-N37&gt;=1,"○",IF(L37-N37&lt;=-1,"●",IF(L37="","",IF(L37-N37=0,"△","")))))</f>
      </c>
      <c r="M36" s="71"/>
      <c r="N36" s="72"/>
      <c r="O36" s="73"/>
      <c r="P36" s="74"/>
      <c r="Q36" s="75"/>
      <c r="R36" s="70">
        <f>IF(R37="","",IF(R37-T37&gt;=1,"○",IF(R37-T37&lt;=-1,"●",IF(R37="","",IF(R37-T37=0,"△","")))))</f>
      </c>
      <c r="S36" s="71"/>
      <c r="T36" s="72"/>
      <c r="U36" s="43">
        <f>COUNTIF($I36:$T36,"○")</f>
        <v>0</v>
      </c>
      <c r="V36" s="43">
        <f>COUNTIF($I36:$T36,"●")</f>
        <v>0</v>
      </c>
      <c r="W36" s="43">
        <f>COUNTIF($I36:$T36,"△")</f>
        <v>0</v>
      </c>
      <c r="X36" s="43">
        <f>IF(AD37="","",AD37)</f>
        <v>0</v>
      </c>
      <c r="Y36" s="43">
        <f>IF(AE37="","",AE37)</f>
        <v>0</v>
      </c>
      <c r="Z36" s="43">
        <f>+X36-Y36</f>
        <v>0</v>
      </c>
      <c r="AA36" s="43">
        <f>U36*3+W36</f>
        <v>0</v>
      </c>
      <c r="AB36" s="46">
        <f>+AF37</f>
      </c>
    </row>
    <row r="37" spans="1:33" ht="19.5" customHeight="1">
      <c r="A37" s="17" t="s">
        <v>21</v>
      </c>
      <c r="B37" s="18" t="str">
        <f>B30</f>
        <v>鹿島</v>
      </c>
      <c r="C37" s="19"/>
      <c r="D37" s="18" t="s">
        <v>19</v>
      </c>
      <c r="E37" s="19"/>
      <c r="F37" s="20" t="str">
        <f>B36</f>
        <v>鉾田南</v>
      </c>
      <c r="G37" s="21"/>
      <c r="H37" s="53"/>
      <c r="I37" s="7">
        <f>IF(Q33="","",+Q33)</f>
      </c>
      <c r="J37" s="8">
        <f>IF(I37="","","-")</f>
      </c>
      <c r="K37" s="9">
        <f>O33</f>
      </c>
      <c r="L37" s="7">
        <f>IF(Q35="","",Q35)</f>
      </c>
      <c r="M37" s="8">
        <f>IF(L37="","","-")</f>
      </c>
      <c r="N37" s="9">
        <f>O35</f>
      </c>
      <c r="O37" s="57"/>
      <c r="P37" s="58"/>
      <c r="Q37" s="59"/>
      <c r="R37" s="7">
        <f>IF(C36="","",C36)</f>
      </c>
      <c r="S37" s="8">
        <f>IF(R37="","","-")</f>
      </c>
      <c r="T37" s="9">
        <f>IF(E36="","",E36)</f>
      </c>
      <c r="U37" s="44"/>
      <c r="V37" s="44"/>
      <c r="W37" s="44"/>
      <c r="X37" s="44"/>
      <c r="Y37" s="44"/>
      <c r="Z37" s="44"/>
      <c r="AA37" s="44"/>
      <c r="AB37" s="46"/>
      <c r="AD37" s="1">
        <f>SUM(I37,L37,O37,R37)</f>
        <v>0</v>
      </c>
      <c r="AE37" s="1">
        <f>SUM(K37,N37,Q37,T37,)</f>
        <v>0</v>
      </c>
      <c r="AF37" s="1">
        <f>IF(AG37=0,"",RANK(AG37,$AG$33:$AG$39))</f>
      </c>
      <c r="AG37" s="1">
        <f>AA36*10000+Z36*100+X36</f>
        <v>0</v>
      </c>
    </row>
    <row r="38" spans="1:28" ht="19.5" customHeight="1">
      <c r="A38" s="17" t="s">
        <v>22</v>
      </c>
      <c r="B38" s="18" t="str">
        <f>B31</f>
        <v>大野</v>
      </c>
      <c r="C38" s="19"/>
      <c r="D38" s="18" t="s">
        <v>19</v>
      </c>
      <c r="E38" s="19"/>
      <c r="F38" s="20" t="str">
        <f>F36</f>
        <v>波崎三</v>
      </c>
      <c r="G38" s="21"/>
      <c r="H38" s="69" t="str">
        <f>R30</f>
        <v>波崎三</v>
      </c>
      <c r="I38" s="70">
        <f>IF(I39="","",IF(I39-K39&gt;=1,"○",IF(I39-K39&lt;=-1,"●",IF(I39="","",IF(I39-K39=0,"△","")))))</f>
      </c>
      <c r="J38" s="71"/>
      <c r="K38" s="72"/>
      <c r="L38" s="70">
        <f>IF(L39="","",IF(L39-N39&gt;=1,"○",IF(L39-N39&lt;=-1,"●",IF(L39="","",IF(L39-N39=0,"△","")))))</f>
      </c>
      <c r="M38" s="71"/>
      <c r="N38" s="72"/>
      <c r="O38" s="70">
        <f>IF(O39="","",IF(O39-Q39&gt;=1,"○",IF(O39-Q39&lt;=-1,"●",IF(O39="","",IF(O39-Q39=0,"△","")))))</f>
      </c>
      <c r="P38" s="71"/>
      <c r="Q38" s="72"/>
      <c r="R38" s="73"/>
      <c r="S38" s="74"/>
      <c r="T38" s="75"/>
      <c r="U38" s="44">
        <f>COUNTIF($I38:$T38,"○")</f>
        <v>0</v>
      </c>
      <c r="V38" s="44">
        <f>COUNTIF($I38:$T38,"●")</f>
        <v>0</v>
      </c>
      <c r="W38" s="44">
        <f>COUNTIF($I38:$T38,"△")</f>
        <v>0</v>
      </c>
      <c r="X38" s="44">
        <f>IF(AD39="","",AD39)</f>
        <v>0</v>
      </c>
      <c r="Y38" s="44">
        <f>IF(AE39="","",AE39)</f>
        <v>0</v>
      </c>
      <c r="Z38" s="44">
        <f>+X38-Y38</f>
        <v>0</v>
      </c>
      <c r="AA38" s="44">
        <f>U38*3+W38</f>
        <v>0</v>
      </c>
      <c r="AB38" s="46">
        <f>+AF39</f>
      </c>
    </row>
    <row r="39" spans="1:33" ht="19.5" customHeight="1" thickBot="1">
      <c r="A39" s="17" t="s">
        <v>23</v>
      </c>
      <c r="B39" s="18" t="str">
        <f>B30</f>
        <v>鹿島</v>
      </c>
      <c r="C39" s="19"/>
      <c r="D39" s="18" t="s">
        <v>19</v>
      </c>
      <c r="E39" s="19"/>
      <c r="F39" s="20" t="str">
        <f>B33</f>
        <v>波崎三</v>
      </c>
      <c r="G39" s="21"/>
      <c r="H39" s="78"/>
      <c r="I39" s="22">
        <f>IF(T33="","",+T33)</f>
      </c>
      <c r="J39" s="23">
        <f>IF(I39="","","-")</f>
      </c>
      <c r="K39" s="24">
        <f>R33</f>
      </c>
      <c r="L39" s="22">
        <f>IF(T35="","",+T35)</f>
      </c>
      <c r="M39" s="23">
        <f>IF(L39="","","-")</f>
      </c>
      <c r="N39" s="24">
        <f>R35</f>
      </c>
      <c r="O39" s="22">
        <f>IF(T37="","",T37)</f>
      </c>
      <c r="P39" s="23">
        <f>IF(O39="","","-")</f>
      </c>
      <c r="Q39" s="24">
        <f>R37</f>
      </c>
      <c r="R39" s="79"/>
      <c r="S39" s="80"/>
      <c r="T39" s="81"/>
      <c r="U39" s="77"/>
      <c r="V39" s="77"/>
      <c r="W39" s="77"/>
      <c r="X39" s="77"/>
      <c r="Y39" s="77"/>
      <c r="Z39" s="77"/>
      <c r="AA39" s="77"/>
      <c r="AB39" s="76"/>
      <c r="AD39" s="1">
        <f>SUM(I39,L39,O39,R39)</f>
        <v>0</v>
      </c>
      <c r="AE39" s="1">
        <f>SUM(K39,N39,Q39,T39,)</f>
        <v>0</v>
      </c>
      <c r="AF39" s="1">
        <f>IF(AG39=0,"",RANK(AG39,$AG$33:$AG$39))</f>
      </c>
      <c r="AG39" s="1">
        <f>AA38*10000+Z38*100+X38</f>
        <v>0</v>
      </c>
    </row>
    <row r="40" spans="1:7" ht="19.5" customHeight="1" thickBot="1">
      <c r="A40" s="25" t="s">
        <v>24</v>
      </c>
      <c r="B40" s="26" t="str">
        <f>B31</f>
        <v>大野</v>
      </c>
      <c r="C40" s="27"/>
      <c r="D40" s="26" t="s">
        <v>19</v>
      </c>
      <c r="E40" s="27"/>
      <c r="F40" s="28" t="str">
        <f>B32</f>
        <v>鉾田南</v>
      </c>
      <c r="G40" s="21"/>
    </row>
    <row r="41" ht="19.5" customHeight="1" thickBot="1"/>
    <row r="42" spans="1:8" ht="19.5" customHeight="1" thickBot="1">
      <c r="A42" s="30" t="s">
        <v>38</v>
      </c>
      <c r="B42" s="31"/>
      <c r="C42" s="31"/>
      <c r="D42" s="32" t="s">
        <v>26</v>
      </c>
      <c r="E42" s="32"/>
      <c r="F42" s="33"/>
      <c r="G42" s="2"/>
      <c r="H42" s="3" t="s">
        <v>39</v>
      </c>
    </row>
    <row r="43" spans="1:28" ht="19.5" customHeight="1">
      <c r="A43" s="4">
        <v>1</v>
      </c>
      <c r="B43" s="34" t="s">
        <v>40</v>
      </c>
      <c r="C43" s="35"/>
      <c r="D43" s="35"/>
      <c r="E43" s="35"/>
      <c r="F43" s="36"/>
      <c r="G43" s="5"/>
      <c r="H43" s="37"/>
      <c r="I43" s="39" t="str">
        <f>B43</f>
        <v>谷田部東</v>
      </c>
      <c r="J43" s="39"/>
      <c r="K43" s="39"/>
      <c r="L43" s="39" t="str">
        <f>B44</f>
        <v>鹿野</v>
      </c>
      <c r="M43" s="39"/>
      <c r="N43" s="39"/>
      <c r="O43" s="39" t="str">
        <f>B45</f>
        <v>玉造</v>
      </c>
      <c r="P43" s="39"/>
      <c r="Q43" s="39"/>
      <c r="R43" s="39" t="str">
        <f>B46</f>
        <v>潮来一</v>
      </c>
      <c r="S43" s="39"/>
      <c r="T43" s="39"/>
      <c r="U43" s="41" t="s">
        <v>5</v>
      </c>
      <c r="V43" s="41" t="s">
        <v>6</v>
      </c>
      <c r="W43" s="41" t="s">
        <v>7</v>
      </c>
      <c r="X43" s="41" t="s">
        <v>8</v>
      </c>
      <c r="Y43" s="41" t="s">
        <v>9</v>
      </c>
      <c r="Z43" s="41" t="s">
        <v>10</v>
      </c>
      <c r="AA43" s="41" t="s">
        <v>11</v>
      </c>
      <c r="AB43" s="47" t="s">
        <v>12</v>
      </c>
    </row>
    <row r="44" spans="1:28" ht="19.5" customHeight="1" thickBot="1">
      <c r="A44" s="6">
        <v>2</v>
      </c>
      <c r="B44" s="49" t="s">
        <v>41</v>
      </c>
      <c r="C44" s="50"/>
      <c r="D44" s="50"/>
      <c r="E44" s="50"/>
      <c r="F44" s="51"/>
      <c r="G44" s="5"/>
      <c r="H44" s="38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2"/>
      <c r="V44" s="42"/>
      <c r="W44" s="42"/>
      <c r="X44" s="42"/>
      <c r="Y44" s="42"/>
      <c r="Z44" s="42"/>
      <c r="AA44" s="42"/>
      <c r="AB44" s="48"/>
    </row>
    <row r="45" spans="1:28" ht="19.5" customHeight="1" thickTop="1">
      <c r="A45" s="6">
        <v>3</v>
      </c>
      <c r="B45" s="49" t="s">
        <v>42</v>
      </c>
      <c r="C45" s="50"/>
      <c r="D45" s="50"/>
      <c r="E45" s="50"/>
      <c r="F45" s="51"/>
      <c r="G45" s="5"/>
      <c r="H45" s="52" t="str">
        <f>I43</f>
        <v>谷田部東</v>
      </c>
      <c r="I45" s="54"/>
      <c r="J45" s="55"/>
      <c r="K45" s="56"/>
      <c r="L45" s="60">
        <f>IF(L46="","",IF(L46-N46&gt;=1,"○",IF(L46-N46&lt;=-1,"●",IF(L46="","",IF(L46-N46=0,"△","")))))</f>
      </c>
      <c r="M45" s="61"/>
      <c r="N45" s="62"/>
      <c r="O45" s="60">
        <f>IF(O46="","",IF(O46-Q46&gt;=1,"○",IF(O46-Q46&lt;=-1,"●",IF(O46="","",IF(O46-Q46=0,"△","")))))</f>
      </c>
      <c r="P45" s="61"/>
      <c r="Q45" s="62"/>
      <c r="R45" s="60">
        <f>IF(R46="","",IF(R46-T46&gt;=1,"○",IF(R46-T46&lt;=-1,"●",IF(R46="","",IF(R46-T46=0,"△","")))))</f>
      </c>
      <c r="S45" s="61"/>
      <c r="T45" s="62"/>
      <c r="U45" s="43">
        <f>COUNTIF($I45:$T45,"○")</f>
        <v>0</v>
      </c>
      <c r="V45" s="43">
        <f>COUNTIF($I45:$T45,"●")</f>
        <v>0</v>
      </c>
      <c r="W45" s="43">
        <f>COUNTIF($I45:$T45,"△")</f>
        <v>0</v>
      </c>
      <c r="X45" s="43">
        <f>IF(AD46="","",AD46)</f>
        <v>0</v>
      </c>
      <c r="Y45" s="43">
        <f>IF(AE46="","",AE46)</f>
        <v>0</v>
      </c>
      <c r="Z45" s="43">
        <f>+X45-Y45</f>
        <v>0</v>
      </c>
      <c r="AA45" s="43">
        <f>U45*3+W45</f>
        <v>0</v>
      </c>
      <c r="AB45" s="45">
        <f>+AF46</f>
      </c>
    </row>
    <row r="46" spans="1:33" ht="19.5" customHeight="1" thickBot="1">
      <c r="A46" s="6">
        <v>4</v>
      </c>
      <c r="B46" s="63" t="s">
        <v>43</v>
      </c>
      <c r="C46" s="64"/>
      <c r="D46" s="64"/>
      <c r="E46" s="64"/>
      <c r="F46" s="65"/>
      <c r="G46" s="5"/>
      <c r="H46" s="53"/>
      <c r="I46" s="57"/>
      <c r="J46" s="58"/>
      <c r="K46" s="59"/>
      <c r="L46" s="7">
        <f>IF(C48="","",C48)</f>
      </c>
      <c r="M46" s="8">
        <f>IF(L46="","","-")</f>
      </c>
      <c r="N46" s="9">
        <f>IF(E48="","",E48)</f>
      </c>
      <c r="O46" s="7">
        <f>IF(C50="","",C50)</f>
      </c>
      <c r="P46" s="8">
        <f>IF(O46="","","-")</f>
      </c>
      <c r="Q46" s="9">
        <f>IF(E50="","",E50)</f>
      </c>
      <c r="R46" s="7">
        <f>IF(C52="","",C52)</f>
      </c>
      <c r="S46" s="8">
        <f>IF(R46="","","-")</f>
      </c>
      <c r="T46" s="9">
        <f>IF(E52="","",E52)</f>
      </c>
      <c r="U46" s="44"/>
      <c r="V46" s="44"/>
      <c r="W46" s="44"/>
      <c r="X46" s="44"/>
      <c r="Y46" s="44"/>
      <c r="Z46" s="44"/>
      <c r="AA46" s="44"/>
      <c r="AB46" s="46"/>
      <c r="AD46" s="1">
        <f>SUM(I46,L46,O46,R46)</f>
        <v>0</v>
      </c>
      <c r="AE46" s="1">
        <f>SUM(K46,N46,Q46,T46,)</f>
        <v>0</v>
      </c>
      <c r="AF46" s="1">
        <f>IF(AG46=0,"",RANK(AG46,$AG$46:$AG$52))</f>
      </c>
      <c r="AG46" s="1">
        <f>AA45*10000+Z45*100+X45</f>
        <v>0</v>
      </c>
    </row>
    <row r="47" spans="1:28" ht="19.5" customHeight="1" thickBot="1" thickTop="1">
      <c r="A47" s="10" t="s">
        <v>16</v>
      </c>
      <c r="B47" s="11" t="s">
        <v>44</v>
      </c>
      <c r="C47" s="66">
        <v>41033</v>
      </c>
      <c r="D47" s="67"/>
      <c r="E47" s="68"/>
      <c r="F47" s="12" t="s">
        <v>44</v>
      </c>
      <c r="G47" s="5"/>
      <c r="H47" s="69" t="str">
        <f>L43</f>
        <v>鹿野</v>
      </c>
      <c r="I47" s="70">
        <f>IF(I48="","",IF(I48-K48&gt;=1,"○",IF(I48-K48&lt;=-1,"●",IF(I48="","",IF(I48-K48=0,"△","")))))</f>
      </c>
      <c r="J47" s="71"/>
      <c r="K47" s="72"/>
      <c r="L47" s="73"/>
      <c r="M47" s="74"/>
      <c r="N47" s="75"/>
      <c r="O47" s="70">
        <f>IF(O48="","",IF(O48-Q48&gt;=1,"○",IF(O48-Q48&lt;=-1,"●",IF(O48="","",IF(O48-Q48=0,"△","")))))</f>
      </c>
      <c r="P47" s="71"/>
      <c r="Q47" s="72"/>
      <c r="R47" s="70">
        <f>IF(R48="","",IF(R48-T48&gt;=1,"○",IF(R48-T48&lt;=-1,"●",IF(R48="","",IF(R48-T48=0,"△","")))))</f>
      </c>
      <c r="S47" s="71"/>
      <c r="T47" s="72"/>
      <c r="U47" s="43">
        <f>COUNTIF($I47:$T47,"○")</f>
        <v>0</v>
      </c>
      <c r="V47" s="43">
        <f>COUNTIF($I47:$T47,"●")</f>
        <v>0</v>
      </c>
      <c r="W47" s="43">
        <f>COUNTIF($I47:$T47,"△")</f>
        <v>0</v>
      </c>
      <c r="X47" s="43">
        <f>IF(AD48="","",AD48)</f>
        <v>0</v>
      </c>
      <c r="Y47" s="43">
        <f>IF(AE48="","",AE48)</f>
        <v>0</v>
      </c>
      <c r="Z47" s="43">
        <f>+X47-Y47</f>
        <v>0</v>
      </c>
      <c r="AA47" s="43">
        <f>U47*3+W47</f>
        <v>0</v>
      </c>
      <c r="AB47" s="46">
        <f>+AF48</f>
      </c>
    </row>
    <row r="48" spans="1:33" ht="19.5" customHeight="1" thickTop="1">
      <c r="A48" s="13" t="s">
        <v>45</v>
      </c>
      <c r="B48" s="14" t="str">
        <f>B43</f>
        <v>谷田部東</v>
      </c>
      <c r="C48" s="15"/>
      <c r="D48" s="14" t="s">
        <v>46</v>
      </c>
      <c r="E48" s="15"/>
      <c r="F48" s="16" t="str">
        <f>B44</f>
        <v>鹿野</v>
      </c>
      <c r="G48" s="5"/>
      <c r="H48" s="53"/>
      <c r="I48" s="7">
        <f>IF(N46="","",+N46)</f>
      </c>
      <c r="J48" s="8">
        <f>IF(I48="","","-")</f>
      </c>
      <c r="K48" s="9">
        <f>+L46</f>
      </c>
      <c r="L48" s="57"/>
      <c r="M48" s="58"/>
      <c r="N48" s="59"/>
      <c r="O48" s="7">
        <f>IF(C53="","",C53)</f>
      </c>
      <c r="P48" s="8">
        <f>IF(O48="","","-")</f>
      </c>
      <c r="Q48" s="9">
        <f>IF(E53="","",E53)</f>
      </c>
      <c r="R48" s="7">
        <f>IF(C51="","",C51)</f>
      </c>
      <c r="S48" s="8">
        <f>IF(R48="","","-")</f>
      </c>
      <c r="T48" s="9">
        <f>IF(E51="","",E51)</f>
      </c>
      <c r="U48" s="44"/>
      <c r="V48" s="44"/>
      <c r="W48" s="44"/>
      <c r="X48" s="44"/>
      <c r="Y48" s="44"/>
      <c r="Z48" s="44"/>
      <c r="AA48" s="44"/>
      <c r="AB48" s="46"/>
      <c r="AD48" s="1">
        <f>SUM(I48,L48,O48,R48)</f>
        <v>0</v>
      </c>
      <c r="AE48" s="1">
        <f>SUM(K48,N48,Q48,T48,)</f>
        <v>0</v>
      </c>
      <c r="AF48" s="1">
        <f>IF(AG48=0,"",RANK(AG48,$AG$46:$AG$52))</f>
      </c>
      <c r="AG48" s="1">
        <f>AA47*10000+Z47*100+X47</f>
        <v>0</v>
      </c>
    </row>
    <row r="49" spans="1:28" ht="19.5" customHeight="1">
      <c r="A49" s="17" t="s">
        <v>47</v>
      </c>
      <c r="B49" s="18" t="str">
        <f>B45</f>
        <v>玉造</v>
      </c>
      <c r="C49" s="19"/>
      <c r="D49" s="18" t="s">
        <v>46</v>
      </c>
      <c r="E49" s="19"/>
      <c r="F49" s="20" t="str">
        <f>B46</f>
        <v>潮来一</v>
      </c>
      <c r="G49" s="21"/>
      <c r="H49" s="69" t="str">
        <f>O43</f>
        <v>玉造</v>
      </c>
      <c r="I49" s="70">
        <f>IF(I50="","",IF(I50-K50&gt;=1,"○",IF(I50-K50&lt;=-1,"●",IF(I50="","",IF(I50-K50=0,"△","")))))</f>
      </c>
      <c r="J49" s="71"/>
      <c r="K49" s="72"/>
      <c r="L49" s="70">
        <f>IF(L50="","",IF(L50-N50&gt;=1,"○",IF(L50-N50&lt;=-1,"●",IF(L50="","",IF(L50-N50=0,"△","")))))</f>
      </c>
      <c r="M49" s="71"/>
      <c r="N49" s="72"/>
      <c r="O49" s="73"/>
      <c r="P49" s="74"/>
      <c r="Q49" s="75"/>
      <c r="R49" s="70">
        <f>IF(R50="","",IF(R50-T50&gt;=1,"○",IF(R50-T50&lt;=-1,"●",IF(R50="","",IF(R50-T50=0,"△","")))))</f>
      </c>
      <c r="S49" s="71"/>
      <c r="T49" s="72"/>
      <c r="U49" s="43">
        <f>COUNTIF($I49:$T49,"○")</f>
        <v>0</v>
      </c>
      <c r="V49" s="43">
        <f>COUNTIF($I49:$T49,"●")</f>
        <v>0</v>
      </c>
      <c r="W49" s="43">
        <f>COUNTIF($I49:$T49,"△")</f>
        <v>0</v>
      </c>
      <c r="X49" s="43">
        <f>IF(AD50="","",AD50)</f>
        <v>0</v>
      </c>
      <c r="Y49" s="43">
        <f>IF(AE50="","",AE50)</f>
        <v>0</v>
      </c>
      <c r="Z49" s="43">
        <f>+X49-Y49</f>
        <v>0</v>
      </c>
      <c r="AA49" s="43">
        <f>U49*3+W49</f>
        <v>0</v>
      </c>
      <c r="AB49" s="46">
        <f>+AF50</f>
      </c>
    </row>
    <row r="50" spans="1:33" ht="19.5" customHeight="1">
      <c r="A50" s="17" t="s">
        <v>48</v>
      </c>
      <c r="B50" s="18" t="str">
        <f>B43</f>
        <v>谷田部東</v>
      </c>
      <c r="C50" s="19"/>
      <c r="D50" s="18" t="s">
        <v>49</v>
      </c>
      <c r="E50" s="19"/>
      <c r="F50" s="20" t="str">
        <f>B49</f>
        <v>玉造</v>
      </c>
      <c r="G50" s="21"/>
      <c r="H50" s="53"/>
      <c r="I50" s="7">
        <f>IF(Q46="","",+Q46)</f>
      </c>
      <c r="J50" s="8">
        <f>IF(I50="","","-")</f>
      </c>
      <c r="K50" s="9">
        <f>O46</f>
      </c>
      <c r="L50" s="7">
        <f>IF(Q48="","",Q48)</f>
      </c>
      <c r="M50" s="8">
        <f>IF(L50="","","-")</f>
      </c>
      <c r="N50" s="9">
        <f>O48</f>
      </c>
      <c r="O50" s="57"/>
      <c r="P50" s="58"/>
      <c r="Q50" s="59"/>
      <c r="R50" s="7">
        <f>IF(C49="","",C49)</f>
      </c>
      <c r="S50" s="8">
        <f>IF(R50="","","-")</f>
      </c>
      <c r="T50" s="9">
        <f>IF(E49="","",E49)</f>
      </c>
      <c r="U50" s="44"/>
      <c r="V50" s="44"/>
      <c r="W50" s="44"/>
      <c r="X50" s="44"/>
      <c r="Y50" s="44"/>
      <c r="Z50" s="44"/>
      <c r="AA50" s="44"/>
      <c r="AB50" s="46"/>
      <c r="AD50" s="1">
        <f>SUM(I50,L50,O50,R50)</f>
        <v>0</v>
      </c>
      <c r="AE50" s="1">
        <f>SUM(K50,N50,Q50,T50,)</f>
        <v>0</v>
      </c>
      <c r="AF50" s="1">
        <f>IF(AG50=0,"",RANK(AG50,$AG$46:$AG$52))</f>
      </c>
      <c r="AG50" s="1">
        <f>AA49*10000+Z49*100+X49</f>
        <v>0</v>
      </c>
    </row>
    <row r="51" spans="1:28" ht="19.5" customHeight="1">
      <c r="A51" s="17" t="s">
        <v>50</v>
      </c>
      <c r="B51" s="18" t="str">
        <f>B44</f>
        <v>鹿野</v>
      </c>
      <c r="C51" s="19"/>
      <c r="D51" s="18" t="s">
        <v>49</v>
      </c>
      <c r="E51" s="19"/>
      <c r="F51" s="20" t="str">
        <f>F49</f>
        <v>潮来一</v>
      </c>
      <c r="G51" s="21"/>
      <c r="H51" s="69" t="str">
        <f>R43</f>
        <v>潮来一</v>
      </c>
      <c r="I51" s="70">
        <f>IF(I52="","",IF(I52-K52&gt;=1,"○",IF(I52-K52&lt;=-1,"●",IF(I52="","",IF(I52-K52=0,"△","")))))</f>
      </c>
      <c r="J51" s="71"/>
      <c r="K51" s="72"/>
      <c r="L51" s="70">
        <f>IF(L52="","",IF(L52-N52&gt;=1,"○",IF(L52-N52&lt;=-1,"●",IF(L52="","",IF(L52-N52=0,"△","")))))</f>
      </c>
      <c r="M51" s="71"/>
      <c r="N51" s="72"/>
      <c r="O51" s="70">
        <f>IF(O52="","",IF(O52-Q52&gt;=1,"○",IF(O52-Q52&lt;=-1,"●",IF(O52="","",IF(O52-Q52=0,"△","")))))</f>
      </c>
      <c r="P51" s="71"/>
      <c r="Q51" s="72"/>
      <c r="R51" s="73"/>
      <c r="S51" s="74"/>
      <c r="T51" s="75"/>
      <c r="U51" s="44">
        <f>COUNTIF($I51:$T51,"○")</f>
        <v>0</v>
      </c>
      <c r="V51" s="44">
        <f>COUNTIF($I51:$T51,"●")</f>
        <v>0</v>
      </c>
      <c r="W51" s="44">
        <f>COUNTIF($I51:$T51,"△")</f>
        <v>0</v>
      </c>
      <c r="X51" s="44">
        <f>IF(AD52="","",AD52)</f>
        <v>0</v>
      </c>
      <c r="Y51" s="44">
        <f>IF(AE52="","",AE52)</f>
        <v>0</v>
      </c>
      <c r="Z51" s="44">
        <f>+X51-Y51</f>
        <v>0</v>
      </c>
      <c r="AA51" s="44">
        <f>U51*3+W51</f>
        <v>0</v>
      </c>
      <c r="AB51" s="46">
        <f>+AF52</f>
      </c>
    </row>
    <row r="52" spans="1:33" ht="19.5" customHeight="1" thickBot="1">
      <c r="A52" s="17" t="s">
        <v>51</v>
      </c>
      <c r="B52" s="18" t="str">
        <f>B43</f>
        <v>谷田部東</v>
      </c>
      <c r="C52" s="19"/>
      <c r="D52" s="18" t="s">
        <v>49</v>
      </c>
      <c r="E52" s="19"/>
      <c r="F52" s="20" t="str">
        <f>B46</f>
        <v>潮来一</v>
      </c>
      <c r="G52" s="21"/>
      <c r="H52" s="78"/>
      <c r="I52" s="22">
        <f>IF(T46="","",+T46)</f>
      </c>
      <c r="J52" s="23">
        <f>IF(I52="","","-")</f>
      </c>
      <c r="K52" s="24">
        <f>R46</f>
      </c>
      <c r="L52" s="22">
        <f>IF(T48="","",+T48)</f>
      </c>
      <c r="M52" s="23">
        <f>IF(L52="","","-")</f>
      </c>
      <c r="N52" s="24">
        <f>R48</f>
      </c>
      <c r="O52" s="22">
        <f>IF(T50="","",T50)</f>
      </c>
      <c r="P52" s="23">
        <f>IF(O52="","","-")</f>
      </c>
      <c r="Q52" s="24">
        <f>R50</f>
      </c>
      <c r="R52" s="79"/>
      <c r="S52" s="80"/>
      <c r="T52" s="81"/>
      <c r="U52" s="77"/>
      <c r="V52" s="77"/>
      <c r="W52" s="77"/>
      <c r="X52" s="77"/>
      <c r="Y52" s="77"/>
      <c r="Z52" s="77"/>
      <c r="AA52" s="77"/>
      <c r="AB52" s="76"/>
      <c r="AD52" s="1">
        <f>SUM(I52,L52,O52,R52)</f>
        <v>0</v>
      </c>
      <c r="AE52" s="1">
        <f>SUM(K52,N52,Q52,T52,)</f>
        <v>0</v>
      </c>
      <c r="AF52" s="1">
        <f>IF(AG52=0,"",RANK(AG52,$AG$46:$AG$52))</f>
      </c>
      <c r="AG52" s="1">
        <f>AA51*10000+Z51*100+X51</f>
        <v>0</v>
      </c>
    </row>
    <row r="53" spans="1:7" ht="19.5" customHeight="1" thickBot="1">
      <c r="A53" s="25" t="s">
        <v>52</v>
      </c>
      <c r="B53" s="26" t="str">
        <f>B44</f>
        <v>鹿野</v>
      </c>
      <c r="C53" s="27"/>
      <c r="D53" s="26" t="s">
        <v>49</v>
      </c>
      <c r="E53" s="27"/>
      <c r="F53" s="28" t="str">
        <f>B45</f>
        <v>玉造</v>
      </c>
      <c r="G53" s="21"/>
    </row>
  </sheetData>
  <sheetProtection/>
  <mergeCells count="289">
    <mergeCell ref="R51:T52"/>
    <mergeCell ref="U51:U52"/>
    <mergeCell ref="H51:H52"/>
    <mergeCell ref="I51:K51"/>
    <mergeCell ref="L51:N51"/>
    <mergeCell ref="O51:Q51"/>
    <mergeCell ref="AB51:AB52"/>
    <mergeCell ref="V51:V52"/>
    <mergeCell ref="W51:W52"/>
    <mergeCell ref="X51:X52"/>
    <mergeCell ref="Y51:Y52"/>
    <mergeCell ref="Z51:Z52"/>
    <mergeCell ref="AA51:AA52"/>
    <mergeCell ref="AA49:AA50"/>
    <mergeCell ref="AB49:AB50"/>
    <mergeCell ref="Z47:Z48"/>
    <mergeCell ref="AA47:AA48"/>
    <mergeCell ref="AB47:AB48"/>
    <mergeCell ref="W49:W50"/>
    <mergeCell ref="X49:X50"/>
    <mergeCell ref="Y49:Y50"/>
    <mergeCell ref="Z49:Z50"/>
    <mergeCell ref="R49:T49"/>
    <mergeCell ref="U49:U50"/>
    <mergeCell ref="V49:V50"/>
    <mergeCell ref="R47:T47"/>
    <mergeCell ref="U47:U48"/>
    <mergeCell ref="V47:V48"/>
    <mergeCell ref="H49:H50"/>
    <mergeCell ref="I49:K49"/>
    <mergeCell ref="L49:N49"/>
    <mergeCell ref="O49:Q50"/>
    <mergeCell ref="O47:Q47"/>
    <mergeCell ref="W45:W46"/>
    <mergeCell ref="X45:X46"/>
    <mergeCell ref="Y45:Y46"/>
    <mergeCell ref="W47:W48"/>
    <mergeCell ref="X47:X48"/>
    <mergeCell ref="Y47:Y48"/>
    <mergeCell ref="C47:E47"/>
    <mergeCell ref="H47:H48"/>
    <mergeCell ref="I47:K47"/>
    <mergeCell ref="L47:N48"/>
    <mergeCell ref="Y43:Y44"/>
    <mergeCell ref="Z43:Z44"/>
    <mergeCell ref="AA43:AA44"/>
    <mergeCell ref="B46:F46"/>
    <mergeCell ref="V45:V46"/>
    <mergeCell ref="V43:V44"/>
    <mergeCell ref="W43:W44"/>
    <mergeCell ref="X43:X44"/>
    <mergeCell ref="L45:N45"/>
    <mergeCell ref="O45:Q45"/>
    <mergeCell ref="R45:T45"/>
    <mergeCell ref="U45:U46"/>
    <mergeCell ref="B44:F44"/>
    <mergeCell ref="B45:F45"/>
    <mergeCell ref="H45:H46"/>
    <mergeCell ref="I45:K46"/>
    <mergeCell ref="Z45:Z46"/>
    <mergeCell ref="AA45:AA46"/>
    <mergeCell ref="AB45:AB46"/>
    <mergeCell ref="AB43:AB44"/>
    <mergeCell ref="Z38:Z39"/>
    <mergeCell ref="AA38:AA39"/>
    <mergeCell ref="H38:H39"/>
    <mergeCell ref="I38:K38"/>
    <mergeCell ref="L38:N38"/>
    <mergeCell ref="O38:Q38"/>
    <mergeCell ref="R38:T39"/>
    <mergeCell ref="U38:U39"/>
    <mergeCell ref="V38:V39"/>
    <mergeCell ref="W38:W39"/>
    <mergeCell ref="X38:X39"/>
    <mergeCell ref="Y38:Y39"/>
    <mergeCell ref="AB38:AB39"/>
    <mergeCell ref="A42:C42"/>
    <mergeCell ref="D42:F42"/>
    <mergeCell ref="B43:F43"/>
    <mergeCell ref="H43:H44"/>
    <mergeCell ref="I43:K44"/>
    <mergeCell ref="L43:N44"/>
    <mergeCell ref="O43:Q44"/>
    <mergeCell ref="R43:T44"/>
    <mergeCell ref="U43:U44"/>
    <mergeCell ref="AA36:AA37"/>
    <mergeCell ref="AB36:AB37"/>
    <mergeCell ref="Z34:Z35"/>
    <mergeCell ref="AA34:AA35"/>
    <mergeCell ref="AB34:AB35"/>
    <mergeCell ref="W36:W37"/>
    <mergeCell ref="X36:X37"/>
    <mergeCell ref="Y36:Y37"/>
    <mergeCell ref="Z36:Z37"/>
    <mergeCell ref="R36:T36"/>
    <mergeCell ref="U36:U37"/>
    <mergeCell ref="V36:V37"/>
    <mergeCell ref="R34:T34"/>
    <mergeCell ref="U34:U35"/>
    <mergeCell ref="V34:V35"/>
    <mergeCell ref="H36:H37"/>
    <mergeCell ref="I36:K36"/>
    <mergeCell ref="L36:N36"/>
    <mergeCell ref="O36:Q37"/>
    <mergeCell ref="O34:Q34"/>
    <mergeCell ref="W32:W33"/>
    <mergeCell ref="X32:X33"/>
    <mergeCell ref="Y32:Y33"/>
    <mergeCell ref="W34:W35"/>
    <mergeCell ref="X34:X35"/>
    <mergeCell ref="Y34:Y35"/>
    <mergeCell ref="C34:E34"/>
    <mergeCell ref="H34:H35"/>
    <mergeCell ref="I34:K34"/>
    <mergeCell ref="L34:N35"/>
    <mergeCell ref="Y30:Y31"/>
    <mergeCell ref="Z30:Z31"/>
    <mergeCell ref="AA30:AA31"/>
    <mergeCell ref="B33:F33"/>
    <mergeCell ref="V32:V33"/>
    <mergeCell ref="V30:V31"/>
    <mergeCell ref="W30:W31"/>
    <mergeCell ref="X30:X31"/>
    <mergeCell ref="L32:N32"/>
    <mergeCell ref="O32:Q32"/>
    <mergeCell ref="R32:T32"/>
    <mergeCell ref="U32:U33"/>
    <mergeCell ref="B31:F31"/>
    <mergeCell ref="B32:F32"/>
    <mergeCell ref="H32:H33"/>
    <mergeCell ref="I32:K33"/>
    <mergeCell ref="Z32:Z33"/>
    <mergeCell ref="AA32:AA33"/>
    <mergeCell ref="AB32:AB33"/>
    <mergeCell ref="AB30:AB31"/>
    <mergeCell ref="Z25:Z26"/>
    <mergeCell ref="AA25:AA26"/>
    <mergeCell ref="H25:H26"/>
    <mergeCell ref="I25:K25"/>
    <mergeCell ref="L25:N25"/>
    <mergeCell ref="O25:Q25"/>
    <mergeCell ref="R25:T26"/>
    <mergeCell ref="U25:U26"/>
    <mergeCell ref="V25:V26"/>
    <mergeCell ref="W25:W26"/>
    <mergeCell ref="X25:X26"/>
    <mergeCell ref="Y25:Y26"/>
    <mergeCell ref="AB25:AB26"/>
    <mergeCell ref="A29:C29"/>
    <mergeCell ref="D29:F29"/>
    <mergeCell ref="B30:F30"/>
    <mergeCell ref="H30:H31"/>
    <mergeCell ref="I30:K31"/>
    <mergeCell ref="L30:N31"/>
    <mergeCell ref="O30:Q31"/>
    <mergeCell ref="R30:T31"/>
    <mergeCell ref="U30:U31"/>
    <mergeCell ref="AA23:AA24"/>
    <mergeCell ref="AB23:AB24"/>
    <mergeCell ref="Z21:Z22"/>
    <mergeCell ref="AA21:AA22"/>
    <mergeCell ref="AB21:AB22"/>
    <mergeCell ref="W23:W24"/>
    <mergeCell ref="X23:X24"/>
    <mergeCell ref="Y23:Y24"/>
    <mergeCell ref="Z23:Z24"/>
    <mergeCell ref="R23:T23"/>
    <mergeCell ref="U23:U24"/>
    <mergeCell ref="V23:V24"/>
    <mergeCell ref="R21:T21"/>
    <mergeCell ref="U21:U22"/>
    <mergeCell ref="V21:V22"/>
    <mergeCell ref="H23:H24"/>
    <mergeCell ref="I23:K23"/>
    <mergeCell ref="L23:N23"/>
    <mergeCell ref="O23:Q24"/>
    <mergeCell ref="O21:Q21"/>
    <mergeCell ref="W19:W20"/>
    <mergeCell ref="X19:X20"/>
    <mergeCell ref="Y19:Y20"/>
    <mergeCell ref="W21:W22"/>
    <mergeCell ref="X21:X22"/>
    <mergeCell ref="Y21:Y22"/>
    <mergeCell ref="C21:E21"/>
    <mergeCell ref="H21:H22"/>
    <mergeCell ref="I21:K21"/>
    <mergeCell ref="L21:N22"/>
    <mergeCell ref="Y17:Y18"/>
    <mergeCell ref="Z17:Z18"/>
    <mergeCell ref="AA17:AA18"/>
    <mergeCell ref="B20:F20"/>
    <mergeCell ref="V19:V20"/>
    <mergeCell ref="V17:V18"/>
    <mergeCell ref="W17:W18"/>
    <mergeCell ref="X17:X18"/>
    <mergeCell ref="L19:N19"/>
    <mergeCell ref="O19:Q19"/>
    <mergeCell ref="R19:T19"/>
    <mergeCell ref="U19:U20"/>
    <mergeCell ref="B18:F18"/>
    <mergeCell ref="B19:F19"/>
    <mergeCell ref="H19:H20"/>
    <mergeCell ref="I19:K20"/>
    <mergeCell ref="Z19:Z20"/>
    <mergeCell ref="AA19:AA20"/>
    <mergeCell ref="AB19:AB20"/>
    <mergeCell ref="AB17:AB18"/>
    <mergeCell ref="Z12:Z13"/>
    <mergeCell ref="AA12:AA13"/>
    <mergeCell ref="H12:H13"/>
    <mergeCell ref="I12:K12"/>
    <mergeCell ref="L12:N12"/>
    <mergeCell ref="O12:Q12"/>
    <mergeCell ref="R12:T13"/>
    <mergeCell ref="U12:U13"/>
    <mergeCell ref="V12:V13"/>
    <mergeCell ref="W12:W13"/>
    <mergeCell ref="X12:X13"/>
    <mergeCell ref="Y12:Y13"/>
    <mergeCell ref="AB12:AB13"/>
    <mergeCell ref="A16:C16"/>
    <mergeCell ref="D16:F16"/>
    <mergeCell ref="B17:F17"/>
    <mergeCell ref="H17:H18"/>
    <mergeCell ref="I17:K18"/>
    <mergeCell ref="L17:N18"/>
    <mergeCell ref="O17:Q18"/>
    <mergeCell ref="R17:T18"/>
    <mergeCell ref="U17:U18"/>
    <mergeCell ref="AA10:AA11"/>
    <mergeCell ref="AB10:AB11"/>
    <mergeCell ref="Z8:Z9"/>
    <mergeCell ref="AA8:AA9"/>
    <mergeCell ref="AB8:AB9"/>
    <mergeCell ref="W10:W11"/>
    <mergeCell ref="X10:X11"/>
    <mergeCell ref="Y10:Y11"/>
    <mergeCell ref="Z10:Z11"/>
    <mergeCell ref="R10:T10"/>
    <mergeCell ref="U10:U11"/>
    <mergeCell ref="V10:V11"/>
    <mergeCell ref="R8:T8"/>
    <mergeCell ref="U8:U9"/>
    <mergeCell ref="V8:V9"/>
    <mergeCell ref="H10:H11"/>
    <mergeCell ref="I10:K10"/>
    <mergeCell ref="L10:N10"/>
    <mergeCell ref="O10:Q11"/>
    <mergeCell ref="O8:Q8"/>
    <mergeCell ref="W6:W7"/>
    <mergeCell ref="X6:X7"/>
    <mergeCell ref="Y6:Y7"/>
    <mergeCell ref="W8:W9"/>
    <mergeCell ref="X8:X9"/>
    <mergeCell ref="Y8:Y9"/>
    <mergeCell ref="C8:E8"/>
    <mergeCell ref="H8:H9"/>
    <mergeCell ref="I8:K8"/>
    <mergeCell ref="L8:N9"/>
    <mergeCell ref="Y4:Y5"/>
    <mergeCell ref="Z4:Z5"/>
    <mergeCell ref="AA4:AA5"/>
    <mergeCell ref="B7:F7"/>
    <mergeCell ref="V6:V7"/>
    <mergeCell ref="V4:V5"/>
    <mergeCell ref="W4:W5"/>
    <mergeCell ref="X4:X5"/>
    <mergeCell ref="L6:N6"/>
    <mergeCell ref="O6:Q6"/>
    <mergeCell ref="R6:T6"/>
    <mergeCell ref="U6:U7"/>
    <mergeCell ref="B5:F5"/>
    <mergeCell ref="B6:F6"/>
    <mergeCell ref="H6:H7"/>
    <mergeCell ref="I6:K7"/>
    <mergeCell ref="Z6:Z7"/>
    <mergeCell ref="AA6:AA7"/>
    <mergeCell ref="AB6:AB7"/>
    <mergeCell ref="AB4:AB5"/>
    <mergeCell ref="A1:AB2"/>
    <mergeCell ref="A3:C3"/>
    <mergeCell ref="D3:F3"/>
    <mergeCell ref="B4:F4"/>
    <mergeCell ref="H4:H5"/>
    <mergeCell ref="I4:K5"/>
    <mergeCell ref="L4:N5"/>
    <mergeCell ref="O4:Q5"/>
    <mergeCell ref="R4:T5"/>
    <mergeCell ref="U4:U5"/>
  </mergeCells>
  <dataValidations count="1">
    <dataValidation allowBlank="1" showInputMessage="1" showErrorMessage="1" imeMode="off" sqref="I6 L45 L47 M52:Q52 O51 J52:K52 R51 L49:L52 I47:I52 O48:T48 R47 O47 R49 R45 O45 M50:N50 J50:K50 J48:K48 O49 R50:T50 L46:T46 I45 L32 L34 M39:Q39 O38 J39:K39 R38 L36:L39 I34:I39 O35:T35 R34 O34 R36 R32 O32 M37:N37 J37:K37 J35:K35 O36 R37:T37 L33:T33 I32 L19 L21 M26:Q26 O25 J26:K26 R25 L23:L26 I21:I26 O22:T22 R21 O21 R23 R19 O19 M24:N24 J24:K24 J22:K22 O23 R24:T24 L20:T20 I19 L6 L8 M13:Q13 O12 J13:K13 R12 L10:L13 I8:I13 O9:T9 R8 O8 R10 R6 O6 M11:N11 J11:K11 J9:K9 O10 R11:T11 L7:T7"/>
  </dataValidations>
  <printOptions/>
  <pageMargins left="0.5905511811023623" right="0" top="0.7874015748031497" bottom="0.3937007874015748" header="0.3937007874015748" footer="0.196850393700787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2014-04-21T05:52:45Z</dcterms:created>
  <dcterms:modified xsi:type="dcterms:W3CDTF">2014-04-22T06:51:44Z</dcterms:modified>
  <cp:category/>
  <cp:version/>
  <cp:contentType/>
  <cp:contentStatus/>
</cp:coreProperties>
</file>