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65521" windowWidth="14940" windowHeight="8550" activeTab="2"/>
  </bookViews>
  <sheets>
    <sheet name="１次①" sheetId="1" r:id="rId1"/>
    <sheet name="１次②" sheetId="2" r:id="rId2"/>
    <sheet name="２次" sheetId="3" r:id="rId3"/>
    <sheet name="Sheet1" sheetId="4" r:id="rId4"/>
  </sheets>
  <definedNames>
    <definedName name="_xlnm.Print_Area" localSheetId="0">'１次①'!$A$1:$AB$54</definedName>
    <definedName name="_xlnm.Print_Area" localSheetId="1">'１次②'!$A$1:$AB$54</definedName>
    <definedName name="_xlnm.Print_Area" localSheetId="2">'２次'!$A$1:$AB$53</definedName>
    <definedName name="_xlnm.Print_Area" localSheetId="3">'Sheet1'!$A$1:$T$54</definedName>
  </definedNames>
  <calcPr fullCalcOnLoad="1"/>
</workbook>
</file>

<file path=xl/sharedStrings.xml><?xml version="1.0" encoding="utf-8"?>
<sst xmlns="http://schemas.openxmlformats.org/spreadsheetml/2006/main" count="379" uniqueCount="108">
  <si>
    <t>順位</t>
  </si>
  <si>
    <t>得点</t>
  </si>
  <si>
    <t>失点</t>
  </si>
  <si>
    <t>勝</t>
  </si>
  <si>
    <t>負</t>
  </si>
  <si>
    <t>差</t>
  </si>
  <si>
    <t>Ｂブロック</t>
  </si>
  <si>
    <t>Ｃブロック</t>
  </si>
  <si>
    <t>Ｄブロック</t>
  </si>
  <si>
    <t>Ａブロック</t>
  </si>
  <si>
    <t>チーム名</t>
  </si>
  <si>
    <t>分</t>
  </si>
  <si>
    <t>勝点</t>
  </si>
  <si>
    <t>チーム</t>
  </si>
  <si>
    <t>VS</t>
  </si>
  <si>
    <t>試合</t>
  </si>
  <si>
    <t>①</t>
  </si>
  <si>
    <t>②</t>
  </si>
  <si>
    <t>③</t>
  </si>
  <si>
    <t>④</t>
  </si>
  <si>
    <t>⑤</t>
  </si>
  <si>
    <t>⑥</t>
  </si>
  <si>
    <t>チーム名</t>
  </si>
  <si>
    <t>①</t>
  </si>
  <si>
    <t>②</t>
  </si>
  <si>
    <t>③</t>
  </si>
  <si>
    <t>④</t>
  </si>
  <si>
    <t>⑤</t>
  </si>
  <si>
    <t>⑥</t>
  </si>
  <si>
    <t>チーム名</t>
  </si>
  <si>
    <t>チーム名</t>
  </si>
  <si>
    <t>Eブロック</t>
  </si>
  <si>
    <t>Fブロック</t>
  </si>
  <si>
    <t>Gブロック</t>
  </si>
  <si>
    <t>Hブロック</t>
  </si>
  <si>
    <t>会場；神栖総合公園サッカー場</t>
  </si>
  <si>
    <t>ア ブロック</t>
  </si>
  <si>
    <t>イ ブロック</t>
  </si>
  <si>
    <t>ウ ブロック</t>
  </si>
  <si>
    <t>エ ブロック</t>
  </si>
  <si>
    <t>優勝</t>
  </si>
  <si>
    <t>準優勝</t>
  </si>
  <si>
    <t>第３位</t>
  </si>
  <si>
    <t>第４位</t>
  </si>
  <si>
    <t>最優秀選手</t>
  </si>
  <si>
    <t>優秀選手</t>
  </si>
  <si>
    <t>鹿野</t>
  </si>
  <si>
    <t>大洋</t>
  </si>
  <si>
    <t>旭</t>
  </si>
  <si>
    <t>大久保</t>
  </si>
  <si>
    <t>潮来二</t>
  </si>
  <si>
    <t>日の出</t>
  </si>
  <si>
    <t>鉾田南</t>
  </si>
  <si>
    <t>水戸五</t>
  </si>
  <si>
    <t>神栖３</t>
  </si>
  <si>
    <t>波崎四</t>
  </si>
  <si>
    <t>大　野</t>
  </si>
  <si>
    <t>岩　井</t>
  </si>
  <si>
    <t>神栖４</t>
  </si>
  <si>
    <t>潮来一</t>
  </si>
  <si>
    <t>鹿　島</t>
  </si>
  <si>
    <t>勝田二</t>
  </si>
  <si>
    <t>神栖２</t>
  </si>
  <si>
    <t>小見川</t>
  </si>
  <si>
    <t>麻　生</t>
  </si>
  <si>
    <t>下　根</t>
  </si>
  <si>
    <t>波崎一</t>
  </si>
  <si>
    <t>平　井</t>
  </si>
  <si>
    <t>高　松</t>
  </si>
  <si>
    <t>鉾田北</t>
  </si>
  <si>
    <t>神栖１</t>
  </si>
  <si>
    <t>北　浦</t>
  </si>
  <si>
    <t>牛　堀</t>
  </si>
  <si>
    <t>東海南</t>
  </si>
  <si>
    <t>波崎三</t>
  </si>
  <si>
    <t>波崎二</t>
  </si>
  <si>
    <t>玉　造</t>
  </si>
  <si>
    <t>結城南</t>
  </si>
  <si>
    <t>第３３回　神栖市長杯中学生サッカー大会　２次予選リーグ</t>
  </si>
  <si>
    <t>第３３回　神栖市長杯中学生サッカー大会　１次予選リーグ</t>
  </si>
  <si>
    <t>会場：海浜サッカー場(Ｂ)</t>
  </si>
  <si>
    <t>会場：海浜サッカー場(Ａ)</t>
  </si>
  <si>
    <t>会場：神栖総合公園サッカー場(Ｂ)</t>
  </si>
  <si>
    <t>会場：神栖総合公園サッカー場（A）</t>
  </si>
  <si>
    <t>会場：若松陸上競技場グランド</t>
  </si>
  <si>
    <t>会場：石塚運動公園サッカー場</t>
  </si>
  <si>
    <t>会場：神栖総合公園サッカー場（B）</t>
  </si>
  <si>
    <t>第３３回　神栖市長杯中学生サッカー大会決勝トーナメント</t>
  </si>
  <si>
    <t>旭</t>
  </si>
  <si>
    <t>結城南</t>
  </si>
  <si>
    <t>勝田二</t>
  </si>
  <si>
    <t>下根</t>
  </si>
  <si>
    <t>水戸五</t>
  </si>
  <si>
    <t>神栖１</t>
  </si>
  <si>
    <t>神栖３</t>
  </si>
  <si>
    <t>鉾田北</t>
  </si>
  <si>
    <t>大野</t>
  </si>
  <si>
    <t>高松</t>
  </si>
  <si>
    <t>日の出</t>
  </si>
  <si>
    <t>東海南</t>
  </si>
  <si>
    <t>鹿島</t>
  </si>
  <si>
    <t>麻生</t>
  </si>
  <si>
    <t>大久保</t>
  </si>
  <si>
    <t>波崎三</t>
  </si>
  <si>
    <t>会場：神栖総合公園サッカー場（A）</t>
  </si>
  <si>
    <t>会場：海浜サッカー場(Ａ)</t>
  </si>
  <si>
    <t>会場：神栖総合公園サッカー場（Ｂ）</t>
  </si>
  <si>
    <t>会場：海浜サッカー場(Ｂ)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</si>
</sst>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HG丸ｺﾞｼｯｸM-PRO"/>
      <family val="3"/>
    </font>
    <font>
      <b/>
      <sz val="16"/>
      <color indexed="10"/>
      <name val="HG丸ｺﾞｼｯｸM-PRO"/>
      <family val="3"/>
    </font>
    <font>
      <b/>
      <sz val="14"/>
      <color indexed="9"/>
      <name val="HG丸ｺﾞｼｯｸM-PRO"/>
      <family val="3"/>
    </font>
    <font>
      <b/>
      <sz val="11"/>
      <name val="HG丸ｺﾞｼｯｸM-PRO"/>
      <family val="3"/>
    </font>
    <font>
      <sz val="6"/>
      <name val="ＭＳ 明朝"/>
      <family val="1"/>
    </font>
    <font>
      <b/>
      <sz val="10"/>
      <name val="HG丸ｺﾞｼｯｸM-PRO"/>
      <family val="3"/>
    </font>
    <font>
      <b/>
      <sz val="16"/>
      <name val="HG丸ｺﾞｼｯｸM-PRO"/>
      <family val="3"/>
    </font>
    <font>
      <b/>
      <sz val="9"/>
      <name val="HG丸ｺﾞｼｯｸM-PRO"/>
      <family val="3"/>
    </font>
    <font>
      <sz val="26"/>
      <name val="HG丸ｺﾞｼｯｸM-PRO"/>
      <family val="3"/>
    </font>
    <font>
      <sz val="16"/>
      <name val="HG丸ｺﾞｼｯｸM-PRO"/>
      <family val="3"/>
    </font>
    <font>
      <sz val="12"/>
      <name val="HG丸ｺﾞｼｯｸM-PRO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9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/>
      <bottom style="hair"/>
    </border>
    <border>
      <left style="medium"/>
      <right style="hair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medium"/>
      <right style="hair"/>
      <top style="double"/>
      <bottom style="hair"/>
    </border>
    <border>
      <left style="medium"/>
      <right style="hair"/>
      <top style="hair"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tted"/>
      <right/>
      <top style="dotted"/>
      <bottom/>
    </border>
    <border>
      <left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hair"/>
      <right/>
      <top style="double"/>
      <bottom style="double"/>
    </border>
    <border>
      <left/>
      <right/>
      <top style="double"/>
      <bottom style="double"/>
    </border>
    <border>
      <left/>
      <right style="hair"/>
      <top style="double"/>
      <bottom style="double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hair"/>
      <right/>
      <top style="hair"/>
      <bottom style="double"/>
    </border>
    <border>
      <left/>
      <right/>
      <top style="hair"/>
      <bottom style="double"/>
    </border>
    <border>
      <left/>
      <right style="medium"/>
      <top style="hair"/>
      <bottom style="double"/>
    </border>
    <border>
      <left style="thin"/>
      <right style="thin"/>
      <top style="medium"/>
      <bottom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 diagonalDown="1">
      <left style="medium"/>
      <right style="thin"/>
      <top style="medium"/>
      <bottom/>
      <diagonal style="thin"/>
    </border>
    <border diagonalDown="1">
      <left style="medium"/>
      <right style="thin"/>
      <top/>
      <bottom style="double"/>
      <diagonal style="thin"/>
    </border>
    <border>
      <left style="thin"/>
      <right style="thin"/>
      <top style="thin"/>
      <bottom style="medium"/>
    </border>
    <border diagonalDown="1">
      <left style="thin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 diagonalDown="1">
      <left style="thin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thin"/>
      <top/>
      <bottom style="medium"/>
      <diagonal style="thin"/>
    </border>
    <border>
      <left style="medium"/>
      <right style="thin"/>
      <top style="double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 diagonalDown="1">
      <left style="thin"/>
      <right/>
      <top style="double"/>
      <bottom/>
      <diagonal style="thin"/>
    </border>
    <border diagonalDown="1">
      <left/>
      <right/>
      <top style="double"/>
      <bottom/>
      <diagonal style="thin"/>
    </border>
    <border diagonalDown="1">
      <left/>
      <right style="thin"/>
      <top style="double"/>
      <bottom/>
      <diagonal style="thin"/>
    </border>
    <border>
      <left style="thin"/>
      <right style="medium"/>
      <top style="medium"/>
      <bottom/>
    </border>
    <border>
      <left style="thin"/>
      <right style="medium"/>
      <top/>
      <bottom style="double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2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61" applyAlignment="1">
      <alignment vertical="center"/>
      <protection/>
    </xf>
    <xf numFmtId="0" fontId="24" fillId="0" borderId="0" xfId="61" applyFont="1" applyBorder="1" applyAlignment="1">
      <alignment vertical="center"/>
      <protection/>
    </xf>
    <xf numFmtId="0" fontId="27" fillId="0" borderId="0" xfId="61" applyFont="1" applyBorder="1" applyAlignment="1">
      <alignment horizontal="center" vertical="center" shrinkToFit="1"/>
      <protection/>
    </xf>
    <xf numFmtId="0" fontId="29" fillId="0" borderId="10" xfId="62" applyFont="1" applyBorder="1" applyAlignment="1">
      <alignment horizontal="center" vertical="center" shrinkToFit="1"/>
      <protection/>
    </xf>
    <xf numFmtId="0" fontId="29" fillId="0" borderId="11" xfId="62" applyFont="1" applyBorder="1" applyAlignment="1">
      <alignment horizontal="center" vertical="center" shrinkToFit="1"/>
      <protection/>
    </xf>
    <xf numFmtId="0" fontId="5" fillId="0" borderId="12" xfId="63" applyFont="1" applyFill="1" applyBorder="1" applyAlignment="1">
      <alignment horizontal="center" vertical="center"/>
      <protection/>
    </xf>
    <xf numFmtId="0" fontId="5" fillId="0" borderId="13" xfId="63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center" vertical="center"/>
      <protection/>
    </xf>
    <xf numFmtId="0" fontId="31" fillId="0" borderId="15" xfId="61" applyFont="1" applyBorder="1" applyAlignment="1">
      <alignment horizontal="center" vertical="center" shrinkToFit="1"/>
      <protection/>
    </xf>
    <xf numFmtId="0" fontId="31" fillId="0" borderId="16" xfId="61" applyFont="1" applyBorder="1" applyAlignment="1">
      <alignment horizontal="center" vertical="center" shrinkToFit="1"/>
      <protection/>
    </xf>
    <xf numFmtId="0" fontId="31" fillId="0" borderId="17" xfId="61" applyFont="1" applyBorder="1" applyAlignment="1">
      <alignment horizontal="center" vertical="center" shrinkToFit="1"/>
      <protection/>
    </xf>
    <xf numFmtId="0" fontId="29" fillId="0" borderId="18" xfId="61" applyNumberFormat="1" applyFont="1" applyBorder="1" applyAlignment="1">
      <alignment horizontal="center" vertical="center" shrinkToFit="1"/>
      <protection/>
    </xf>
    <xf numFmtId="0" fontId="29" fillId="24" borderId="18" xfId="61" applyNumberFormat="1" applyFont="1" applyFill="1" applyBorder="1" applyAlignment="1">
      <alignment horizontal="center" vertical="center" shrinkToFit="1"/>
      <protection/>
    </xf>
    <xf numFmtId="0" fontId="29" fillId="0" borderId="19" xfId="61" applyNumberFormat="1" applyFont="1" applyBorder="1" applyAlignment="1">
      <alignment horizontal="center" vertical="center" shrinkToFit="1"/>
      <protection/>
    </xf>
    <xf numFmtId="0" fontId="24" fillId="0" borderId="0" xfId="61" applyFont="1" applyAlignment="1">
      <alignment vertical="center"/>
      <protection/>
    </xf>
    <xf numFmtId="0" fontId="29" fillId="0" borderId="20" xfId="61" applyNumberFormat="1" applyFont="1" applyBorder="1" applyAlignment="1">
      <alignment horizontal="center" vertical="center" shrinkToFit="1"/>
      <protection/>
    </xf>
    <xf numFmtId="0" fontId="29" fillId="24" borderId="20" xfId="61" applyNumberFormat="1" applyFont="1" applyFill="1" applyBorder="1" applyAlignment="1">
      <alignment horizontal="center" vertical="center" shrinkToFit="1"/>
      <protection/>
    </xf>
    <xf numFmtId="0" fontId="29" fillId="0" borderId="21" xfId="61" applyNumberFormat="1" applyFont="1" applyBorder="1" applyAlignment="1">
      <alignment horizontal="center" vertical="center" shrinkToFit="1"/>
      <protection/>
    </xf>
    <xf numFmtId="0" fontId="29" fillId="0" borderId="22" xfId="61" applyNumberFormat="1" applyFont="1" applyBorder="1" applyAlignment="1">
      <alignment horizontal="center" vertical="center" shrinkToFit="1"/>
      <protection/>
    </xf>
    <xf numFmtId="0" fontId="29" fillId="24" borderId="22" xfId="61" applyNumberFormat="1" applyFont="1" applyFill="1" applyBorder="1" applyAlignment="1">
      <alignment horizontal="center" vertical="center" shrinkToFit="1"/>
      <protection/>
    </xf>
    <xf numFmtId="0" fontId="29" fillId="0" borderId="23" xfId="61" applyNumberFormat="1" applyFont="1" applyBorder="1" applyAlignment="1">
      <alignment horizontal="center" vertical="center" shrinkToFit="1"/>
      <protection/>
    </xf>
    <xf numFmtId="0" fontId="5" fillId="0" borderId="24" xfId="63" applyFont="1" applyFill="1" applyBorder="1" applyAlignment="1">
      <alignment horizontal="center" vertical="center"/>
      <protection/>
    </xf>
    <xf numFmtId="0" fontId="5" fillId="0" borderId="25" xfId="63" applyFont="1" applyFill="1" applyBorder="1" applyAlignment="1">
      <alignment horizontal="center" vertical="center"/>
      <protection/>
    </xf>
    <xf numFmtId="0" fontId="5" fillId="0" borderId="26" xfId="63" applyFont="1" applyFill="1" applyBorder="1" applyAlignment="1">
      <alignment horizontal="center" vertical="center"/>
      <protection/>
    </xf>
    <xf numFmtId="20" fontId="0" fillId="0" borderId="27" xfId="61" applyNumberFormat="1" applyFont="1" applyBorder="1" applyAlignment="1">
      <alignment horizontal="center" vertical="center" shrinkToFit="1"/>
      <protection/>
    </xf>
    <xf numFmtId="20" fontId="0" fillId="0" borderId="11" xfId="61" applyNumberFormat="1" applyFont="1" applyBorder="1" applyAlignment="1">
      <alignment horizontal="center" vertical="center" shrinkToFit="1"/>
      <protection/>
    </xf>
    <xf numFmtId="20" fontId="0" fillId="0" borderId="28" xfId="61" applyNumberFormat="1" applyFont="1" applyBorder="1" applyAlignment="1">
      <alignment horizontal="center" vertical="center" shrinkToFit="1"/>
      <protection/>
    </xf>
    <xf numFmtId="0" fontId="32" fillId="0" borderId="0" xfId="61" applyFont="1" applyAlignment="1">
      <alignment horizontal="center" vertical="center"/>
      <protection/>
    </xf>
    <xf numFmtId="0" fontId="4" fillId="0" borderId="29" xfId="61" applyFont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33" fillId="0" borderId="0" xfId="0" applyFont="1" applyAlignment="1">
      <alignment horizontal="center" vertical="center"/>
    </xf>
    <xf numFmtId="0" fontId="25" fillId="25" borderId="41" xfId="61" applyFont="1" applyFill="1" applyBorder="1" applyAlignment="1">
      <alignment horizontal="center" vertical="center" shrinkToFit="1"/>
      <protection/>
    </xf>
    <xf numFmtId="0" fontId="25" fillId="25" borderId="42" xfId="61" applyFont="1" applyFill="1" applyBorder="1" applyAlignment="1">
      <alignment horizontal="center" vertical="center" shrinkToFit="1"/>
      <protection/>
    </xf>
    <xf numFmtId="0" fontId="26" fillId="26" borderId="42" xfId="61" applyFont="1" applyFill="1" applyBorder="1" applyAlignment="1">
      <alignment horizontal="center" vertical="center" shrinkToFit="1"/>
      <protection/>
    </xf>
    <xf numFmtId="0" fontId="26" fillId="26" borderId="43" xfId="61" applyFont="1" applyFill="1" applyBorder="1" applyAlignment="1">
      <alignment horizontal="center" vertical="center" shrinkToFit="1"/>
      <protection/>
    </xf>
    <xf numFmtId="0" fontId="30" fillId="21" borderId="44" xfId="62" applyFont="1" applyFill="1" applyBorder="1" applyAlignment="1">
      <alignment horizontal="center" vertical="center" shrinkToFit="1"/>
      <protection/>
    </xf>
    <xf numFmtId="0" fontId="30" fillId="21" borderId="45" xfId="62" applyFont="1" applyFill="1" applyBorder="1" applyAlignment="1">
      <alignment horizontal="center" vertical="center" shrinkToFit="1"/>
      <protection/>
    </xf>
    <xf numFmtId="0" fontId="30" fillId="21" borderId="46" xfId="62" applyFont="1" applyFill="1" applyBorder="1" applyAlignment="1">
      <alignment horizontal="center" vertical="center" shrinkToFit="1"/>
      <protection/>
    </xf>
    <xf numFmtId="56" fontId="31" fillId="0" borderId="47" xfId="61" applyNumberFormat="1" applyFont="1" applyBorder="1" applyAlignment="1">
      <alignment horizontal="center" vertical="center" shrinkToFit="1"/>
      <protection/>
    </xf>
    <xf numFmtId="56" fontId="31" fillId="0" borderId="48" xfId="61" applyNumberFormat="1" applyFont="1" applyBorder="1" applyAlignment="1">
      <alignment horizontal="center" vertical="center" shrinkToFit="1"/>
      <protection/>
    </xf>
    <xf numFmtId="56" fontId="31" fillId="0" borderId="49" xfId="61" applyNumberFormat="1" applyFont="1" applyBorder="1" applyAlignment="1">
      <alignment horizontal="center" vertical="center" shrinkToFit="1"/>
      <protection/>
    </xf>
    <xf numFmtId="0" fontId="30" fillId="21" borderId="50" xfId="62" applyFont="1" applyFill="1" applyBorder="1" applyAlignment="1">
      <alignment horizontal="center" vertical="center" shrinkToFit="1"/>
      <protection/>
    </xf>
    <xf numFmtId="0" fontId="30" fillId="21" borderId="51" xfId="62" applyFont="1" applyFill="1" applyBorder="1" applyAlignment="1">
      <alignment horizontal="center" vertical="center" shrinkToFit="1"/>
      <protection/>
    </xf>
    <xf numFmtId="0" fontId="30" fillId="21" borderId="52" xfId="62" applyFont="1" applyFill="1" applyBorder="1" applyAlignment="1">
      <alignment horizontal="center" vertical="center" shrinkToFit="1"/>
      <protection/>
    </xf>
    <xf numFmtId="0" fontId="30" fillId="21" borderId="53" xfId="62" applyFont="1" applyFill="1" applyBorder="1" applyAlignment="1">
      <alignment horizontal="center" vertical="center" shrinkToFit="1"/>
      <protection/>
    </xf>
    <xf numFmtId="0" fontId="30" fillId="21" borderId="54" xfId="62" applyFont="1" applyFill="1" applyBorder="1" applyAlignment="1">
      <alignment horizontal="center" vertical="center" shrinkToFit="1"/>
      <protection/>
    </xf>
    <xf numFmtId="0" fontId="30" fillId="21" borderId="55" xfId="62" applyFont="1" applyFill="1" applyBorder="1" applyAlignment="1">
      <alignment horizontal="center" vertical="center" shrinkToFit="1"/>
      <protection/>
    </xf>
    <xf numFmtId="0" fontId="5" fillId="0" borderId="56" xfId="63" applyFont="1" applyBorder="1" applyAlignment="1">
      <alignment horizontal="center" vertical="center"/>
      <protection/>
    </xf>
    <xf numFmtId="0" fontId="5" fillId="0" borderId="57" xfId="63" applyFont="1" applyBorder="1" applyAlignment="1">
      <alignment horizontal="center" vertical="center"/>
      <protection/>
    </xf>
    <xf numFmtId="0" fontId="5" fillId="0" borderId="58" xfId="63" applyFont="1" applyBorder="1" applyAlignment="1">
      <alignment horizontal="center" vertical="center"/>
      <protection/>
    </xf>
    <xf numFmtId="0" fontId="5" fillId="0" borderId="59" xfId="63" applyFont="1" applyBorder="1" applyAlignment="1">
      <alignment horizontal="center" vertical="center"/>
      <protection/>
    </xf>
    <xf numFmtId="0" fontId="4" fillId="0" borderId="60" xfId="61" applyFont="1" applyBorder="1" applyAlignment="1">
      <alignment horizontal="center" vertical="center"/>
      <protection/>
    </xf>
    <xf numFmtId="0" fontId="4" fillId="0" borderId="61" xfId="61" applyFont="1" applyBorder="1" applyAlignment="1">
      <alignment horizontal="center" vertical="center"/>
      <protection/>
    </xf>
    <xf numFmtId="0" fontId="0" fillId="0" borderId="56" xfId="61" applyFill="1" applyBorder="1" applyAlignment="1">
      <alignment horizontal="center" vertical="center" shrinkToFit="1"/>
      <protection/>
    </xf>
    <xf numFmtId="0" fontId="0" fillId="0" borderId="57" xfId="61" applyFill="1" applyBorder="1" applyAlignment="1">
      <alignment horizontal="center" vertical="center" shrinkToFit="1"/>
      <protection/>
    </xf>
    <xf numFmtId="0" fontId="5" fillId="0" borderId="62" xfId="63" applyFont="1" applyBorder="1" applyAlignment="1">
      <alignment horizontal="center" vertical="center"/>
      <protection/>
    </xf>
    <xf numFmtId="0" fontId="5" fillId="0" borderId="63" xfId="63" applyFont="1" applyFill="1" applyBorder="1" applyAlignment="1">
      <alignment horizontal="center" vertical="center"/>
      <protection/>
    </xf>
    <xf numFmtId="0" fontId="5" fillId="0" borderId="64" xfId="63" applyFont="1" applyFill="1" applyBorder="1" applyAlignment="1">
      <alignment horizontal="center" vertical="center"/>
      <protection/>
    </xf>
    <xf numFmtId="0" fontId="5" fillId="0" borderId="65" xfId="63" applyFont="1" applyFill="1" applyBorder="1" applyAlignment="1">
      <alignment horizontal="center" vertical="center"/>
      <protection/>
    </xf>
    <xf numFmtId="0" fontId="5" fillId="0" borderId="66" xfId="63" applyFont="1" applyFill="1" applyBorder="1" applyAlignment="1">
      <alignment horizontal="center" vertical="center"/>
      <protection/>
    </xf>
    <xf numFmtId="0" fontId="5" fillId="0" borderId="67" xfId="63" applyFont="1" applyFill="1" applyBorder="1" applyAlignment="1">
      <alignment horizontal="center" vertical="center"/>
      <protection/>
    </xf>
    <xf numFmtId="0" fontId="5" fillId="0" borderId="68" xfId="63" applyFont="1" applyFill="1" applyBorder="1" applyAlignment="1">
      <alignment horizontal="center" vertical="center"/>
      <protection/>
    </xf>
    <xf numFmtId="0" fontId="5" fillId="0" borderId="69" xfId="63" applyFont="1" applyFill="1" applyBorder="1" applyAlignment="1">
      <alignment horizontal="center" vertical="center"/>
      <protection/>
    </xf>
    <xf numFmtId="0" fontId="5" fillId="0" borderId="45" xfId="63" applyFont="1" applyFill="1" applyBorder="1" applyAlignment="1">
      <alignment horizontal="center" vertical="center"/>
      <protection/>
    </xf>
    <xf numFmtId="0" fontId="5" fillId="0" borderId="70" xfId="63" applyFont="1" applyFill="1" applyBorder="1" applyAlignment="1">
      <alignment horizontal="center" vertical="center"/>
      <protection/>
    </xf>
    <xf numFmtId="0" fontId="5" fillId="0" borderId="71" xfId="63" applyFont="1" applyFill="1" applyBorder="1" applyAlignment="1">
      <alignment horizontal="center" vertical="center"/>
      <protection/>
    </xf>
    <xf numFmtId="0" fontId="5" fillId="0" borderId="72" xfId="63" applyFont="1" applyFill="1" applyBorder="1" applyAlignment="1">
      <alignment horizontal="center" vertical="center"/>
      <protection/>
    </xf>
    <xf numFmtId="0" fontId="5" fillId="0" borderId="73" xfId="63" applyFont="1" applyFill="1" applyBorder="1" applyAlignment="1">
      <alignment horizontal="center" vertical="center"/>
      <protection/>
    </xf>
    <xf numFmtId="0" fontId="4" fillId="0" borderId="74" xfId="64" applyFont="1" applyBorder="1" applyAlignment="1">
      <alignment horizontal="center" vertical="center" shrinkToFit="1"/>
      <protection/>
    </xf>
    <xf numFmtId="0" fontId="4" fillId="0" borderId="75" xfId="64" applyFont="1" applyBorder="1" applyAlignment="1">
      <alignment horizontal="center" vertical="center" shrinkToFit="1"/>
      <protection/>
    </xf>
    <xf numFmtId="0" fontId="5" fillId="21" borderId="76" xfId="63" applyFont="1" applyFill="1" applyBorder="1" applyAlignment="1">
      <alignment horizontal="center" vertical="center"/>
      <protection/>
    </xf>
    <xf numFmtId="0" fontId="5" fillId="21" borderId="77" xfId="63" applyFont="1" applyFill="1" applyBorder="1" applyAlignment="1">
      <alignment horizontal="center" vertical="center"/>
      <protection/>
    </xf>
    <xf numFmtId="0" fontId="5" fillId="21" borderId="78" xfId="63" applyFont="1" applyFill="1" applyBorder="1" applyAlignment="1">
      <alignment horizontal="center" vertical="center"/>
      <protection/>
    </xf>
    <xf numFmtId="0" fontId="5" fillId="0" borderId="79" xfId="63" applyFont="1" applyFill="1" applyBorder="1" applyAlignment="1">
      <alignment horizontal="center" vertical="center"/>
      <protection/>
    </xf>
    <xf numFmtId="0" fontId="5" fillId="0" borderId="80" xfId="63" applyFont="1" applyFill="1" applyBorder="1" applyAlignment="1">
      <alignment horizontal="center" vertical="center"/>
      <protection/>
    </xf>
    <xf numFmtId="0" fontId="5" fillId="0" borderId="81" xfId="63" applyFont="1" applyFill="1" applyBorder="1" applyAlignment="1">
      <alignment horizontal="center" vertical="center"/>
      <protection/>
    </xf>
    <xf numFmtId="0" fontId="4" fillId="0" borderId="82" xfId="64" applyFont="1" applyBorder="1" applyAlignment="1">
      <alignment horizontal="center" vertical="center" shrinkToFit="1"/>
      <protection/>
    </xf>
    <xf numFmtId="0" fontId="32" fillId="0" borderId="0" xfId="61" applyFont="1" applyAlignment="1">
      <alignment horizontal="center" vertical="center"/>
      <protection/>
    </xf>
    <xf numFmtId="0" fontId="4" fillId="0" borderId="83" xfId="64" applyFont="1" applyBorder="1" applyAlignment="1">
      <alignment horizontal="center" vertical="center" shrinkToFit="1"/>
      <protection/>
    </xf>
    <xf numFmtId="0" fontId="5" fillId="0" borderId="84" xfId="63" applyFont="1" applyFill="1" applyBorder="1" applyAlignment="1">
      <alignment horizontal="center" vertical="center"/>
      <protection/>
    </xf>
    <xf numFmtId="0" fontId="5" fillId="0" borderId="85" xfId="63" applyFont="1" applyFill="1" applyBorder="1" applyAlignment="1">
      <alignment horizontal="center" vertical="center"/>
      <protection/>
    </xf>
    <xf numFmtId="0" fontId="5" fillId="0" borderId="86" xfId="63" applyFont="1" applyFill="1" applyBorder="1" applyAlignment="1">
      <alignment horizontal="center" vertical="center"/>
      <protection/>
    </xf>
    <xf numFmtId="0" fontId="5" fillId="0" borderId="87" xfId="63" applyFont="1" applyBorder="1" applyAlignment="1">
      <alignment horizontal="center" vertical="center"/>
      <protection/>
    </xf>
    <xf numFmtId="0" fontId="5" fillId="0" borderId="88" xfId="63" applyFont="1" applyBorder="1" applyAlignment="1">
      <alignment horizontal="center" vertical="center"/>
      <protection/>
    </xf>
    <xf numFmtId="0" fontId="0" fillId="0" borderId="60" xfId="61" applyBorder="1" applyAlignment="1">
      <alignment horizontal="center" vertical="center"/>
      <protection/>
    </xf>
    <xf numFmtId="0" fontId="0" fillId="0" borderId="61" xfId="61" applyBorder="1" applyAlignment="1">
      <alignment horizontal="center" vertical="center"/>
      <protection/>
    </xf>
    <xf numFmtId="0" fontId="3" fillId="0" borderId="82" xfId="64" applyFont="1" applyBorder="1" applyAlignment="1">
      <alignment horizontal="center" vertical="center" shrinkToFit="1"/>
      <protection/>
    </xf>
    <xf numFmtId="0" fontId="3" fillId="0" borderId="83" xfId="64" applyFont="1" applyBorder="1" applyAlignment="1">
      <alignment horizontal="center" vertical="center" shrinkToFit="1"/>
      <protection/>
    </xf>
    <xf numFmtId="0" fontId="0" fillId="0" borderId="33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89" xfId="0" applyBorder="1" applyAlignment="1">
      <alignment horizontal="center" vertical="center" textRotation="255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56" fontId="34" fillId="0" borderId="0" xfId="0" applyNumberFormat="1" applyFont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3_NIKE2010　集計案" xfId="62"/>
    <cellStyle name="標準_2007鹿嶋市リーグ戦(1)" xfId="63"/>
    <cellStyle name="標準_Sheet1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4"/>
  <sheetViews>
    <sheetView view="pageBreakPreview" zoomScaleNormal="75" zoomScaleSheetLayoutView="100" zoomScalePageLayoutView="0" workbookViewId="0" topLeftCell="A37">
      <selection activeCell="E53" sqref="E53"/>
    </sheetView>
  </sheetViews>
  <sheetFormatPr defaultColWidth="9.00390625" defaultRowHeight="13.5"/>
  <cols>
    <col min="1" max="1" width="6.25390625" style="2" customWidth="1"/>
    <col min="2" max="2" width="10.00390625" style="2" customWidth="1"/>
    <col min="3" max="5" width="4.375" style="2" customWidth="1"/>
    <col min="6" max="6" width="10.00390625" style="2" customWidth="1"/>
    <col min="7" max="7" width="2.375" style="2" customWidth="1"/>
    <col min="8" max="8" width="11.125" style="31" customWidth="1"/>
    <col min="9" max="20" width="3.625" style="2" customWidth="1"/>
    <col min="21" max="28" width="4.625" style="2" customWidth="1"/>
    <col min="29" max="16384" width="9.00390625" style="2" customWidth="1"/>
  </cols>
  <sheetData>
    <row r="1" spans="1:28" ht="22.5" customHeight="1">
      <c r="A1" s="94" t="s">
        <v>79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28" ht="22.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</row>
    <row r="3" spans="1:28" ht="22.5" customHeight="1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</row>
    <row r="4" spans="1:8" ht="19.5" customHeight="1" thickBot="1">
      <c r="A4" s="48" t="s">
        <v>9</v>
      </c>
      <c r="B4" s="49"/>
      <c r="C4" s="49"/>
      <c r="D4" s="50" t="s">
        <v>10</v>
      </c>
      <c r="E4" s="50"/>
      <c r="F4" s="51"/>
      <c r="G4" s="3"/>
      <c r="H4" s="30" t="s">
        <v>83</v>
      </c>
    </row>
    <row r="5" spans="1:28" ht="19.5" customHeight="1">
      <c r="A5" s="5">
        <v>1</v>
      </c>
      <c r="B5" s="52" t="s">
        <v>46</v>
      </c>
      <c r="C5" s="53"/>
      <c r="D5" s="53"/>
      <c r="E5" s="53"/>
      <c r="F5" s="54"/>
      <c r="G5" s="4"/>
      <c r="H5" s="68"/>
      <c r="I5" s="70" t="str">
        <f>B5</f>
        <v>鹿野</v>
      </c>
      <c r="J5" s="70"/>
      <c r="K5" s="70"/>
      <c r="L5" s="70" t="str">
        <f>B6</f>
        <v>大洋</v>
      </c>
      <c r="M5" s="70"/>
      <c r="N5" s="70"/>
      <c r="O5" s="70" t="str">
        <f>B7</f>
        <v>旭</v>
      </c>
      <c r="P5" s="70"/>
      <c r="Q5" s="70"/>
      <c r="R5" s="70" t="str">
        <f>B8</f>
        <v>大久保</v>
      </c>
      <c r="S5" s="70"/>
      <c r="T5" s="70"/>
      <c r="U5" s="64" t="s">
        <v>3</v>
      </c>
      <c r="V5" s="64" t="s">
        <v>4</v>
      </c>
      <c r="W5" s="64" t="s">
        <v>11</v>
      </c>
      <c r="X5" s="64" t="s">
        <v>1</v>
      </c>
      <c r="Y5" s="64" t="s">
        <v>2</v>
      </c>
      <c r="Z5" s="64" t="s">
        <v>5</v>
      </c>
      <c r="AA5" s="64" t="s">
        <v>12</v>
      </c>
      <c r="AB5" s="99" t="s">
        <v>0</v>
      </c>
    </row>
    <row r="6" spans="1:28" ht="19.5" customHeight="1" thickBot="1">
      <c r="A6" s="6">
        <v>2</v>
      </c>
      <c r="B6" s="58" t="s">
        <v>47</v>
      </c>
      <c r="C6" s="59"/>
      <c r="D6" s="59"/>
      <c r="E6" s="59"/>
      <c r="F6" s="60"/>
      <c r="G6" s="4"/>
      <c r="H6" s="69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65"/>
      <c r="V6" s="65"/>
      <c r="W6" s="65"/>
      <c r="X6" s="65"/>
      <c r="Y6" s="65"/>
      <c r="Z6" s="65"/>
      <c r="AA6" s="65"/>
      <c r="AB6" s="100"/>
    </row>
    <row r="7" spans="1:28" ht="19.5" customHeight="1" thickTop="1">
      <c r="A7" s="6">
        <v>3</v>
      </c>
      <c r="B7" s="58" t="s">
        <v>48</v>
      </c>
      <c r="C7" s="59"/>
      <c r="D7" s="59"/>
      <c r="E7" s="59"/>
      <c r="F7" s="60"/>
      <c r="G7" s="4"/>
      <c r="H7" s="85" t="str">
        <f>I5</f>
        <v>鹿野</v>
      </c>
      <c r="I7" s="96"/>
      <c r="J7" s="97"/>
      <c r="K7" s="98"/>
      <c r="L7" s="90" t="str">
        <f>IF(L8="","",IF(L8-N8&gt;=1,"○",IF(L8-N8&lt;=-1,"●",IF(L8="","",IF(L8-N8=0,"△","")))))</f>
        <v>○</v>
      </c>
      <c r="M7" s="91"/>
      <c r="N7" s="92"/>
      <c r="O7" s="90" t="str">
        <f>IF(O8="","",IF(O8-Q8&gt;=1,"○",IF(O8-Q8&lt;=-1,"●",IF(O8="","",IF(O8-Q8=0,"△","")))))</f>
        <v>●</v>
      </c>
      <c r="P7" s="91"/>
      <c r="Q7" s="92"/>
      <c r="R7" s="90" t="str">
        <f>IF(R8="","",IF(R8-T8&gt;=1,"○",IF(R8-T8&lt;=-1,"●",IF(R8="","",IF(R8-T8=0,"△","")))))</f>
        <v>●</v>
      </c>
      <c r="S7" s="91"/>
      <c r="T7" s="92"/>
      <c r="U7" s="66">
        <f>COUNTIF($I7:$T7,"○")</f>
        <v>1</v>
      </c>
      <c r="V7" s="66">
        <f>COUNTIF($I7:$T7,"●")</f>
        <v>2</v>
      </c>
      <c r="W7" s="66">
        <f>COUNTIF($I7:$T7,"△")</f>
        <v>0</v>
      </c>
      <c r="X7" s="66">
        <f>IF(AD8="","",AD8)</f>
        <v>2</v>
      </c>
      <c r="Y7" s="66">
        <f>IF(AE8="","",AE8)</f>
        <v>5</v>
      </c>
      <c r="Z7" s="66">
        <f>+X7-Y7</f>
        <v>-3</v>
      </c>
      <c r="AA7" s="66">
        <f>U7*3+W7</f>
        <v>3</v>
      </c>
      <c r="AB7" s="88">
        <f>+AF8</f>
        <v>3</v>
      </c>
    </row>
    <row r="8" spans="1:33" ht="19.5" customHeight="1" thickBot="1">
      <c r="A8" s="6">
        <v>4</v>
      </c>
      <c r="B8" s="61" t="s">
        <v>49</v>
      </c>
      <c r="C8" s="62"/>
      <c r="D8" s="62"/>
      <c r="E8" s="62"/>
      <c r="F8" s="63"/>
      <c r="G8" s="4"/>
      <c r="H8" s="86"/>
      <c r="I8" s="76"/>
      <c r="J8" s="77"/>
      <c r="K8" s="78"/>
      <c r="L8" s="7">
        <f>IF(C10="","",C10)</f>
        <v>2</v>
      </c>
      <c r="M8" s="8" t="str">
        <f>IF(L8="","","-")</f>
        <v>-</v>
      </c>
      <c r="N8" s="9">
        <f>IF(E10="","",E10)</f>
        <v>1</v>
      </c>
      <c r="O8" s="7">
        <f>IF(C12="","",C12)</f>
        <v>0</v>
      </c>
      <c r="P8" s="8" t="str">
        <f>IF(O8="","","-")</f>
        <v>-</v>
      </c>
      <c r="Q8" s="9">
        <f>IF(E12="","",E12)</f>
        <v>2</v>
      </c>
      <c r="R8" s="7">
        <f>IF(C14="","",C14)</f>
        <v>0</v>
      </c>
      <c r="S8" s="8" t="str">
        <f>IF(R8="","","-")</f>
        <v>-</v>
      </c>
      <c r="T8" s="9">
        <f>IF(E14="","",E14)</f>
        <v>2</v>
      </c>
      <c r="U8" s="67"/>
      <c r="V8" s="67"/>
      <c r="W8" s="67"/>
      <c r="X8" s="67"/>
      <c r="Y8" s="67"/>
      <c r="Z8" s="67"/>
      <c r="AA8" s="67"/>
      <c r="AB8" s="87"/>
      <c r="AD8" s="2">
        <f>SUM(I8,L8,O8,R8)</f>
        <v>2</v>
      </c>
      <c r="AE8" s="2">
        <f>SUM(K8,N8,Q8,T8,)</f>
        <v>5</v>
      </c>
      <c r="AF8" s="2">
        <f>IF(AG8=0,"",RANK(AG8,$AG$7:$AG$14))</f>
        <v>3</v>
      </c>
      <c r="AG8" s="2">
        <f>AA7*10000+Z7*100+X7</f>
        <v>29702</v>
      </c>
    </row>
    <row r="9" spans="1:28" ht="19.5" customHeight="1" thickBot="1" thickTop="1">
      <c r="A9" s="10" t="s">
        <v>15</v>
      </c>
      <c r="B9" s="11" t="s">
        <v>13</v>
      </c>
      <c r="C9" s="55">
        <v>41020</v>
      </c>
      <c r="D9" s="56"/>
      <c r="E9" s="57"/>
      <c r="F9" s="12" t="s">
        <v>13</v>
      </c>
      <c r="G9" s="4"/>
      <c r="H9" s="93" t="str">
        <f>L5</f>
        <v>大洋</v>
      </c>
      <c r="I9" s="79" t="str">
        <f>IF(I10="","",IF(I10-K10&gt;=1,"○",IF(I10-K10&lt;=-1,"●",IF(I10="","",IF(I10-K10=0,"△","")))))</f>
        <v>●</v>
      </c>
      <c r="J9" s="80"/>
      <c r="K9" s="81"/>
      <c r="L9" s="73"/>
      <c r="M9" s="74"/>
      <c r="N9" s="75"/>
      <c r="O9" s="79" t="str">
        <f>IF(O10="","",IF(O10-Q10&gt;=1,"○",IF(O10-Q10&lt;=-1,"●",IF(O10="","",IF(O10-Q10=0,"△","")))))</f>
        <v>△</v>
      </c>
      <c r="P9" s="80"/>
      <c r="Q9" s="81"/>
      <c r="R9" s="79" t="str">
        <f>IF(R10="","",IF(R10-T10&gt;=1,"○",IF(R10-T10&lt;=-1,"●",IF(R10="","",IF(R10-T10=0,"△","")))))</f>
        <v>●</v>
      </c>
      <c r="S9" s="80"/>
      <c r="T9" s="81"/>
      <c r="U9" s="66">
        <f>COUNTIF($I9:$T9,"○")</f>
        <v>0</v>
      </c>
      <c r="V9" s="66">
        <f>COUNTIF($I9:$T9,"●")</f>
        <v>2</v>
      </c>
      <c r="W9" s="66">
        <f>COUNTIF($I9:$T9,"△")</f>
        <v>1</v>
      </c>
      <c r="X9" s="66">
        <f>IF(AD10="","",AD10)</f>
        <v>1</v>
      </c>
      <c r="Y9" s="66">
        <f>IF(AE10="","",AE10)</f>
        <v>6</v>
      </c>
      <c r="Z9" s="66">
        <f>+X9-Y9</f>
        <v>-5</v>
      </c>
      <c r="AA9" s="66">
        <f>U9*3+W9</f>
        <v>1</v>
      </c>
      <c r="AB9" s="87">
        <f>+AF10</f>
        <v>4</v>
      </c>
    </row>
    <row r="10" spans="1:33" ht="19.5" customHeight="1" thickTop="1">
      <c r="A10" s="26" t="s">
        <v>16</v>
      </c>
      <c r="B10" s="13" t="str">
        <f>B5</f>
        <v>鹿野</v>
      </c>
      <c r="C10" s="14">
        <v>2</v>
      </c>
      <c r="D10" s="13" t="s">
        <v>14</v>
      </c>
      <c r="E10" s="14">
        <v>1</v>
      </c>
      <c r="F10" s="15" t="str">
        <f>B6</f>
        <v>大洋</v>
      </c>
      <c r="G10" s="4"/>
      <c r="H10" s="86"/>
      <c r="I10" s="7">
        <f>IF(N8="","",+N8)</f>
        <v>1</v>
      </c>
      <c r="J10" s="8" t="str">
        <f>IF(I10="","","-")</f>
        <v>-</v>
      </c>
      <c r="K10" s="9">
        <f>+L8</f>
        <v>2</v>
      </c>
      <c r="L10" s="76"/>
      <c r="M10" s="77"/>
      <c r="N10" s="78"/>
      <c r="O10" s="7">
        <f>IF(C15="","",C15)</f>
        <v>0</v>
      </c>
      <c r="P10" s="8" t="str">
        <f>IF(O10="","","-")</f>
        <v>-</v>
      </c>
      <c r="Q10" s="9">
        <f>IF(E15="","",E15)</f>
        <v>0</v>
      </c>
      <c r="R10" s="7">
        <f>IF(C13="","",C13)</f>
        <v>0</v>
      </c>
      <c r="S10" s="8" t="str">
        <f>IF(R10="","","-")</f>
        <v>-</v>
      </c>
      <c r="T10" s="9">
        <f>IF(E13="","",E13)</f>
        <v>4</v>
      </c>
      <c r="U10" s="67"/>
      <c r="V10" s="67"/>
      <c r="W10" s="67"/>
      <c r="X10" s="67"/>
      <c r="Y10" s="67"/>
      <c r="Z10" s="67"/>
      <c r="AA10" s="67"/>
      <c r="AB10" s="87"/>
      <c r="AD10" s="2">
        <f>SUM(I10,L10,O10,R10)</f>
        <v>1</v>
      </c>
      <c r="AE10" s="2">
        <f>SUM(K10,N10,Q10,T10,)</f>
        <v>6</v>
      </c>
      <c r="AF10" s="2">
        <f>IF(AG10=0,"",RANK(AG10,$AG$7:$AG$14))</f>
        <v>4</v>
      </c>
      <c r="AG10" s="2">
        <f>AA9*10000+Z9*100+X9</f>
        <v>9501</v>
      </c>
    </row>
    <row r="11" spans="1:28" ht="19.5" customHeight="1">
      <c r="A11" s="27" t="s">
        <v>17</v>
      </c>
      <c r="B11" s="17" t="str">
        <f>B7</f>
        <v>旭</v>
      </c>
      <c r="C11" s="18">
        <v>2</v>
      </c>
      <c r="D11" s="17" t="s">
        <v>14</v>
      </c>
      <c r="E11" s="18">
        <v>0</v>
      </c>
      <c r="F11" s="19" t="str">
        <f>B8</f>
        <v>大久保</v>
      </c>
      <c r="G11" s="16"/>
      <c r="H11" s="93" t="str">
        <f>O5</f>
        <v>旭</v>
      </c>
      <c r="I11" s="79" t="str">
        <f>IF(I12="","",IF(I12-K12&gt;=1,"○",IF(I12-K12&lt;=-1,"●",IF(I12="","",IF(I12-K12=0,"△","")))))</f>
        <v>○</v>
      </c>
      <c r="J11" s="80"/>
      <c r="K11" s="81"/>
      <c r="L11" s="79" t="str">
        <f>IF(L12="","",IF(L12-N12&gt;=1,"○",IF(L12-N12&lt;=-1,"●",IF(L12="","",IF(L12-N12=0,"△","")))))</f>
        <v>△</v>
      </c>
      <c r="M11" s="80"/>
      <c r="N11" s="81"/>
      <c r="O11" s="73"/>
      <c r="P11" s="74"/>
      <c r="Q11" s="75"/>
      <c r="R11" s="79" t="str">
        <f>IF(R12="","",IF(R12-T12&gt;=1,"○",IF(R12-T12&lt;=-1,"●",IF(R12="","",IF(R12-T12=0,"△","")))))</f>
        <v>○</v>
      </c>
      <c r="S11" s="80"/>
      <c r="T11" s="81"/>
      <c r="U11" s="66">
        <f>COUNTIF($I11:$T11,"○")</f>
        <v>2</v>
      </c>
      <c r="V11" s="66">
        <f>COUNTIF($I11:$T11,"●")</f>
        <v>0</v>
      </c>
      <c r="W11" s="66">
        <f>COUNTIF($I11:$T11,"△")</f>
        <v>1</v>
      </c>
      <c r="X11" s="66">
        <f>IF(AD12="","",AD12)</f>
        <v>4</v>
      </c>
      <c r="Y11" s="66">
        <f>IF(AE12="","",AE12)</f>
        <v>0</v>
      </c>
      <c r="Z11" s="66">
        <f>+X11-Y11</f>
        <v>4</v>
      </c>
      <c r="AA11" s="66">
        <f>U11*3+W11</f>
        <v>7</v>
      </c>
      <c r="AB11" s="87">
        <f>+AF12</f>
        <v>1</v>
      </c>
    </row>
    <row r="12" spans="1:33" ht="19.5" customHeight="1">
      <c r="A12" s="27" t="s">
        <v>18</v>
      </c>
      <c r="B12" s="17" t="str">
        <f>B5</f>
        <v>鹿野</v>
      </c>
      <c r="C12" s="18">
        <v>0</v>
      </c>
      <c r="D12" s="17" t="s">
        <v>14</v>
      </c>
      <c r="E12" s="18">
        <v>2</v>
      </c>
      <c r="F12" s="19" t="str">
        <f>B11</f>
        <v>旭</v>
      </c>
      <c r="G12" s="16"/>
      <c r="H12" s="86"/>
      <c r="I12" s="7">
        <f>IF(Q8="","",+Q8)</f>
        <v>2</v>
      </c>
      <c r="J12" s="8" t="str">
        <f>IF(I12="","","-")</f>
        <v>-</v>
      </c>
      <c r="K12" s="9">
        <f>O8</f>
        <v>0</v>
      </c>
      <c r="L12" s="7">
        <f>IF(Q10="","",Q10)</f>
        <v>0</v>
      </c>
      <c r="M12" s="8" t="str">
        <f>IF(L12="","","-")</f>
        <v>-</v>
      </c>
      <c r="N12" s="9">
        <f>O10</f>
        <v>0</v>
      </c>
      <c r="O12" s="76"/>
      <c r="P12" s="77"/>
      <c r="Q12" s="78"/>
      <c r="R12" s="7">
        <f>IF(C11="","",C11)</f>
        <v>2</v>
      </c>
      <c r="S12" s="8" t="str">
        <f>IF(R12="","","-")</f>
        <v>-</v>
      </c>
      <c r="T12" s="9">
        <f>IF(E11="","",E11)</f>
        <v>0</v>
      </c>
      <c r="U12" s="67"/>
      <c r="V12" s="67"/>
      <c r="W12" s="67"/>
      <c r="X12" s="67"/>
      <c r="Y12" s="67"/>
      <c r="Z12" s="67"/>
      <c r="AA12" s="67"/>
      <c r="AB12" s="87"/>
      <c r="AD12" s="2">
        <f>SUM(I12,L12,O12,R12)</f>
        <v>4</v>
      </c>
      <c r="AE12" s="2">
        <f>SUM(K12,N12,Q12,T12,)</f>
        <v>0</v>
      </c>
      <c r="AF12" s="2">
        <f>IF(AG12=0,"",RANK(AG12,$AG$7:$AG$14))</f>
        <v>1</v>
      </c>
      <c r="AG12" s="2">
        <f>AA11*10000+Z11*100+X11</f>
        <v>70404</v>
      </c>
    </row>
    <row r="13" spans="1:28" ht="19.5" customHeight="1">
      <c r="A13" s="27" t="s">
        <v>19</v>
      </c>
      <c r="B13" s="17" t="str">
        <f>B6</f>
        <v>大洋</v>
      </c>
      <c r="C13" s="18">
        <v>0</v>
      </c>
      <c r="D13" s="17" t="s">
        <v>14</v>
      </c>
      <c r="E13" s="18">
        <v>4</v>
      </c>
      <c r="F13" s="19" t="str">
        <f>F11</f>
        <v>大久保</v>
      </c>
      <c r="G13" s="16"/>
      <c r="H13" s="93" t="str">
        <f>R5</f>
        <v>大久保</v>
      </c>
      <c r="I13" s="79" t="str">
        <f>IF(I14="","",IF(I14-K14&gt;=1,"○",IF(I14-K14&lt;=-1,"●",IF(I14="","",IF(I14-K14=0,"△","")))))</f>
        <v>○</v>
      </c>
      <c r="J13" s="80"/>
      <c r="K13" s="81"/>
      <c r="L13" s="79" t="str">
        <f>IF(L14="","",IF(L14-N14&gt;=1,"○",IF(L14-N14&lt;=-1,"●",IF(L14="","",IF(L14-N14=0,"△","")))))</f>
        <v>○</v>
      </c>
      <c r="M13" s="80"/>
      <c r="N13" s="81"/>
      <c r="O13" s="79" t="str">
        <f>IF(O14="","",IF(O14-Q14&gt;=1,"○",IF(O14-Q14&lt;=-1,"●",IF(O14="","",IF(O14-Q14=0,"△","")))))</f>
        <v>●</v>
      </c>
      <c r="P13" s="80"/>
      <c r="Q13" s="81"/>
      <c r="R13" s="73"/>
      <c r="S13" s="74"/>
      <c r="T13" s="75"/>
      <c r="U13" s="67">
        <f>COUNTIF($I13:$T13,"○")</f>
        <v>2</v>
      </c>
      <c r="V13" s="67">
        <f>COUNTIF($I13:$T13,"●")</f>
        <v>1</v>
      </c>
      <c r="W13" s="67">
        <f>COUNTIF($I13:$T13,"△")</f>
        <v>0</v>
      </c>
      <c r="X13" s="67">
        <f>IF(AD14="","",AD14)</f>
        <v>6</v>
      </c>
      <c r="Y13" s="67">
        <f>IF(AE14="","",AE14)</f>
        <v>2</v>
      </c>
      <c r="Z13" s="67">
        <f>+X13-Y13</f>
        <v>4</v>
      </c>
      <c r="AA13" s="67">
        <f>U13*3+W13</f>
        <v>6</v>
      </c>
      <c r="AB13" s="87">
        <f>+AF14</f>
        <v>2</v>
      </c>
    </row>
    <row r="14" spans="1:33" ht="19.5" customHeight="1" thickBot="1">
      <c r="A14" s="27" t="s">
        <v>20</v>
      </c>
      <c r="B14" s="17" t="str">
        <f>B5</f>
        <v>鹿野</v>
      </c>
      <c r="C14" s="18">
        <v>0</v>
      </c>
      <c r="D14" s="17" t="s">
        <v>14</v>
      </c>
      <c r="E14" s="18">
        <v>2</v>
      </c>
      <c r="F14" s="19" t="str">
        <f>B8</f>
        <v>大久保</v>
      </c>
      <c r="G14" s="16"/>
      <c r="H14" s="95"/>
      <c r="I14" s="23">
        <f>IF(T8="","",+T8)</f>
        <v>2</v>
      </c>
      <c r="J14" s="24" t="str">
        <f>IF(I14="","","-")</f>
        <v>-</v>
      </c>
      <c r="K14" s="25">
        <f>R8</f>
        <v>0</v>
      </c>
      <c r="L14" s="23">
        <f>IF(T10="","",+T10)</f>
        <v>4</v>
      </c>
      <c r="M14" s="24" t="str">
        <f>IF(L14="","","-")</f>
        <v>-</v>
      </c>
      <c r="N14" s="25">
        <f>R10</f>
        <v>0</v>
      </c>
      <c r="O14" s="23">
        <f>IF(T12="","",T12)</f>
        <v>0</v>
      </c>
      <c r="P14" s="24" t="str">
        <f>IF(O14="","","-")</f>
        <v>-</v>
      </c>
      <c r="Q14" s="25">
        <f>R12</f>
        <v>2</v>
      </c>
      <c r="R14" s="82"/>
      <c r="S14" s="83"/>
      <c r="T14" s="84"/>
      <c r="U14" s="72"/>
      <c r="V14" s="72"/>
      <c r="W14" s="72"/>
      <c r="X14" s="72"/>
      <c r="Y14" s="72"/>
      <c r="Z14" s="72"/>
      <c r="AA14" s="72"/>
      <c r="AB14" s="89"/>
      <c r="AD14" s="2">
        <f>SUM(I14,L14,O14,R14)</f>
        <v>6</v>
      </c>
      <c r="AE14" s="2">
        <f>SUM(K14,N14,Q14,T14,)</f>
        <v>2</v>
      </c>
      <c r="AF14" s="2">
        <f>IF(AG14=0,"",RANK(AG14,$AG$7:$AG$14))</f>
        <v>2</v>
      </c>
      <c r="AG14" s="2">
        <f>AA13*10000+Z13*100+X13</f>
        <v>60406</v>
      </c>
    </row>
    <row r="15" spans="1:7" ht="19.5" customHeight="1" thickBot="1">
      <c r="A15" s="28" t="s">
        <v>21</v>
      </c>
      <c r="B15" s="20" t="str">
        <f>B6</f>
        <v>大洋</v>
      </c>
      <c r="C15" s="21">
        <v>0</v>
      </c>
      <c r="D15" s="20" t="s">
        <v>14</v>
      </c>
      <c r="E15" s="21">
        <v>0</v>
      </c>
      <c r="F15" s="22" t="str">
        <f>B7</f>
        <v>旭</v>
      </c>
      <c r="G15" s="16"/>
    </row>
    <row r="16" ht="19.5" customHeight="1" thickBot="1"/>
    <row r="17" spans="1:8" ht="19.5" customHeight="1" thickBot="1">
      <c r="A17" s="48" t="s">
        <v>6</v>
      </c>
      <c r="B17" s="49"/>
      <c r="C17" s="49"/>
      <c r="D17" s="50" t="s">
        <v>10</v>
      </c>
      <c r="E17" s="50"/>
      <c r="F17" s="51"/>
      <c r="G17" s="3"/>
      <c r="H17" s="30" t="s">
        <v>82</v>
      </c>
    </row>
    <row r="18" spans="1:28" ht="19.5" customHeight="1">
      <c r="A18" s="5">
        <v>1</v>
      </c>
      <c r="B18" s="52" t="s">
        <v>50</v>
      </c>
      <c r="C18" s="53"/>
      <c r="D18" s="53"/>
      <c r="E18" s="53"/>
      <c r="F18" s="54"/>
      <c r="G18" s="4"/>
      <c r="H18" s="68"/>
      <c r="I18" s="70" t="str">
        <f>B18</f>
        <v>潮来二</v>
      </c>
      <c r="J18" s="70"/>
      <c r="K18" s="70"/>
      <c r="L18" s="70" t="str">
        <f>B19</f>
        <v>日の出</v>
      </c>
      <c r="M18" s="70"/>
      <c r="N18" s="70"/>
      <c r="O18" s="70" t="str">
        <f>B20</f>
        <v>鉾田南</v>
      </c>
      <c r="P18" s="70"/>
      <c r="Q18" s="70"/>
      <c r="R18" s="70" t="str">
        <f>B21</f>
        <v>水戸五</v>
      </c>
      <c r="S18" s="70"/>
      <c r="T18" s="70"/>
      <c r="U18" s="64" t="s">
        <v>3</v>
      </c>
      <c r="V18" s="64" t="s">
        <v>4</v>
      </c>
      <c r="W18" s="64" t="s">
        <v>11</v>
      </c>
      <c r="X18" s="64" t="s">
        <v>1</v>
      </c>
      <c r="Y18" s="64" t="s">
        <v>2</v>
      </c>
      <c r="Z18" s="64" t="s">
        <v>5</v>
      </c>
      <c r="AA18" s="64" t="s">
        <v>12</v>
      </c>
      <c r="AB18" s="99" t="s">
        <v>0</v>
      </c>
    </row>
    <row r="19" spans="1:28" ht="19.5" customHeight="1" thickBot="1">
      <c r="A19" s="6">
        <v>2</v>
      </c>
      <c r="B19" s="58" t="s">
        <v>51</v>
      </c>
      <c r="C19" s="59"/>
      <c r="D19" s="59"/>
      <c r="E19" s="59"/>
      <c r="F19" s="60"/>
      <c r="G19" s="4"/>
      <c r="H19" s="69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65"/>
      <c r="V19" s="65"/>
      <c r="W19" s="65"/>
      <c r="X19" s="65"/>
      <c r="Y19" s="65"/>
      <c r="Z19" s="65"/>
      <c r="AA19" s="65"/>
      <c r="AB19" s="100"/>
    </row>
    <row r="20" spans="1:28" ht="19.5" customHeight="1" thickTop="1">
      <c r="A20" s="6">
        <v>3</v>
      </c>
      <c r="B20" s="58" t="s">
        <v>52</v>
      </c>
      <c r="C20" s="59"/>
      <c r="D20" s="59"/>
      <c r="E20" s="59"/>
      <c r="F20" s="60"/>
      <c r="G20" s="4"/>
      <c r="H20" s="85" t="str">
        <f>I18</f>
        <v>潮来二</v>
      </c>
      <c r="I20" s="96"/>
      <c r="J20" s="97"/>
      <c r="K20" s="98"/>
      <c r="L20" s="90" t="str">
        <f>IF(L21="","",IF(L21-N21&gt;=1,"○",IF(L21-N21&lt;=-1,"●",IF(L21="","",IF(L21-N21=0,"△","")))))</f>
        <v>●</v>
      </c>
      <c r="M20" s="91"/>
      <c r="N20" s="92"/>
      <c r="O20" s="90" t="str">
        <f>IF(O21="","",IF(O21-Q21&gt;=1,"○",IF(O21-Q21&lt;=-1,"●",IF(O21="","",IF(O21-Q21=0,"△","")))))</f>
        <v>●</v>
      </c>
      <c r="P20" s="91"/>
      <c r="Q20" s="92"/>
      <c r="R20" s="90" t="str">
        <f>IF(R21="","",IF(R21-T21&gt;=1,"○",IF(R21-T21&lt;=-1,"●",IF(R21="","",IF(R21-T21=0,"△","")))))</f>
        <v>●</v>
      </c>
      <c r="S20" s="91"/>
      <c r="T20" s="92"/>
      <c r="U20" s="66">
        <f>COUNTIF($I20:$T20,"○")</f>
        <v>0</v>
      </c>
      <c r="V20" s="66">
        <f>COUNTIF($I20:$T20,"●")</f>
        <v>3</v>
      </c>
      <c r="W20" s="66">
        <f>COUNTIF($I20:$T20,"△")</f>
        <v>0</v>
      </c>
      <c r="X20" s="66">
        <f>IF(AD21="","",AD21)</f>
        <v>0</v>
      </c>
      <c r="Y20" s="66">
        <f>IF(AE21="","",AE21)</f>
        <v>7</v>
      </c>
      <c r="Z20" s="66">
        <f>+X20-Y20</f>
        <v>-7</v>
      </c>
      <c r="AA20" s="66">
        <f>U20*3+W20</f>
        <v>0</v>
      </c>
      <c r="AB20" s="88">
        <f>+AF21</f>
        <v>4</v>
      </c>
    </row>
    <row r="21" spans="1:33" ht="19.5" customHeight="1" thickBot="1">
      <c r="A21" s="6">
        <v>4</v>
      </c>
      <c r="B21" s="61" t="s">
        <v>53</v>
      </c>
      <c r="C21" s="62"/>
      <c r="D21" s="62"/>
      <c r="E21" s="62"/>
      <c r="F21" s="63"/>
      <c r="G21" s="4"/>
      <c r="H21" s="86"/>
      <c r="I21" s="76"/>
      <c r="J21" s="77"/>
      <c r="K21" s="78"/>
      <c r="L21" s="7">
        <f>IF(C23="","",C23)</f>
        <v>0</v>
      </c>
      <c r="M21" s="8" t="str">
        <f>IF(L21="","","-")</f>
        <v>-</v>
      </c>
      <c r="N21" s="9">
        <f>IF(E23="","",E23)</f>
        <v>2</v>
      </c>
      <c r="O21" s="7">
        <f>IF(C25="","",C25)</f>
        <v>0</v>
      </c>
      <c r="P21" s="8" t="str">
        <f>IF(O21="","","-")</f>
        <v>-</v>
      </c>
      <c r="Q21" s="9">
        <f>IF(E25="","",E25)</f>
        <v>3</v>
      </c>
      <c r="R21" s="7">
        <f>IF(C27="","",C27)</f>
        <v>0</v>
      </c>
      <c r="S21" s="8" t="str">
        <f>IF(R21="","","-")</f>
        <v>-</v>
      </c>
      <c r="T21" s="9">
        <f>IF(E27="","",E27)</f>
        <v>2</v>
      </c>
      <c r="U21" s="67"/>
      <c r="V21" s="67"/>
      <c r="W21" s="67"/>
      <c r="X21" s="67"/>
      <c r="Y21" s="67"/>
      <c r="Z21" s="67"/>
      <c r="AA21" s="67"/>
      <c r="AB21" s="87"/>
      <c r="AD21" s="2">
        <f>SUM(I21,L21,O21,R21)</f>
        <v>0</v>
      </c>
      <c r="AE21" s="2">
        <f>SUM(K21,N21,Q21,T21,)</f>
        <v>7</v>
      </c>
      <c r="AF21" s="2">
        <f>IF(AG21=0,"",RANK(AG21,$AG$21:$AG$27))</f>
        <v>4</v>
      </c>
      <c r="AG21" s="2">
        <f>AA20*10000+Z20*100+X20</f>
        <v>-700</v>
      </c>
    </row>
    <row r="22" spans="1:28" ht="19.5" customHeight="1" thickBot="1" thickTop="1">
      <c r="A22" s="10" t="s">
        <v>15</v>
      </c>
      <c r="B22" s="11" t="s">
        <v>13</v>
      </c>
      <c r="C22" s="55">
        <v>41020</v>
      </c>
      <c r="D22" s="56"/>
      <c r="E22" s="57"/>
      <c r="F22" s="12" t="s">
        <v>13</v>
      </c>
      <c r="G22" s="4"/>
      <c r="H22" s="93" t="str">
        <f>L18</f>
        <v>日の出</v>
      </c>
      <c r="I22" s="79" t="str">
        <f>IF(I23="","",IF(I23-K23&gt;=1,"○",IF(I23-K23&lt;=-1,"●",IF(I23="","",IF(I23-K23=0,"△","")))))</f>
        <v>○</v>
      </c>
      <c r="J22" s="80"/>
      <c r="K22" s="81"/>
      <c r="L22" s="73"/>
      <c r="M22" s="74"/>
      <c r="N22" s="75"/>
      <c r="O22" s="79" t="str">
        <f>IF(O23="","",IF(O23-Q23&gt;=1,"○",IF(O23-Q23&lt;=-1,"●",IF(O23="","",IF(O23-Q23=0,"△","")))))</f>
        <v>○</v>
      </c>
      <c r="P22" s="80"/>
      <c r="Q22" s="81"/>
      <c r="R22" s="79" t="str">
        <f>IF(R23="","",IF(R23-T23&gt;=1,"○",IF(R23-T23&lt;=-1,"●",IF(R23="","",IF(R23-T23=0,"△","")))))</f>
        <v>●</v>
      </c>
      <c r="S22" s="80"/>
      <c r="T22" s="81"/>
      <c r="U22" s="66">
        <f>COUNTIF($I22:$T22,"○")</f>
        <v>2</v>
      </c>
      <c r="V22" s="66">
        <f>COUNTIF($I22:$T22,"●")</f>
        <v>1</v>
      </c>
      <c r="W22" s="66">
        <f>COUNTIF($I22:$T22,"△")</f>
        <v>0</v>
      </c>
      <c r="X22" s="66">
        <f>IF(AD23="","",AD23)</f>
        <v>3</v>
      </c>
      <c r="Y22" s="66">
        <f>IF(AE23="","",AE23)</f>
        <v>4</v>
      </c>
      <c r="Z22" s="66">
        <f>+X22-Y22</f>
        <v>-1</v>
      </c>
      <c r="AA22" s="66">
        <f>U22*3+W22</f>
        <v>6</v>
      </c>
      <c r="AB22" s="87">
        <f>+AF23</f>
        <v>2</v>
      </c>
    </row>
    <row r="23" spans="1:33" ht="19.5" customHeight="1" thickTop="1">
      <c r="A23" s="26" t="s">
        <v>16</v>
      </c>
      <c r="B23" s="13" t="str">
        <f>B18</f>
        <v>潮来二</v>
      </c>
      <c r="C23" s="14">
        <v>0</v>
      </c>
      <c r="D23" s="13" t="s">
        <v>14</v>
      </c>
      <c r="E23" s="14">
        <v>2</v>
      </c>
      <c r="F23" s="15" t="str">
        <f>B19</f>
        <v>日の出</v>
      </c>
      <c r="G23" s="4"/>
      <c r="H23" s="86"/>
      <c r="I23" s="7">
        <f>IF(N21="","",+N21)</f>
        <v>2</v>
      </c>
      <c r="J23" s="8" t="str">
        <f>IF(I23="","","-")</f>
        <v>-</v>
      </c>
      <c r="K23" s="9">
        <f>+L21</f>
        <v>0</v>
      </c>
      <c r="L23" s="76"/>
      <c r="M23" s="77"/>
      <c r="N23" s="78"/>
      <c r="O23" s="7">
        <f>IF(C28="","",C28)</f>
        <v>1</v>
      </c>
      <c r="P23" s="8" t="str">
        <f>IF(O23="","","-")</f>
        <v>-</v>
      </c>
      <c r="Q23" s="9">
        <f>IF(E28="","",E28)</f>
        <v>0</v>
      </c>
      <c r="R23" s="7">
        <f>IF(C26="","",C26)</f>
        <v>0</v>
      </c>
      <c r="S23" s="8" t="str">
        <f>IF(R23="","","-")</f>
        <v>-</v>
      </c>
      <c r="T23" s="9">
        <f>IF(E26="","",E26)</f>
        <v>4</v>
      </c>
      <c r="U23" s="67"/>
      <c r="V23" s="67"/>
      <c r="W23" s="67"/>
      <c r="X23" s="67"/>
      <c r="Y23" s="67"/>
      <c r="Z23" s="67"/>
      <c r="AA23" s="67"/>
      <c r="AB23" s="87"/>
      <c r="AD23" s="2">
        <f>SUM(I23,L23,O23,R23)</f>
        <v>3</v>
      </c>
      <c r="AE23" s="2">
        <f>SUM(K23,N23,Q23,T23,)</f>
        <v>4</v>
      </c>
      <c r="AF23" s="2">
        <f>IF(AG23=0,"",RANK(AG23,$AG$21:$AG$27))</f>
        <v>2</v>
      </c>
      <c r="AG23" s="2">
        <f>AA22*10000+Z22*100+X22</f>
        <v>59903</v>
      </c>
    </row>
    <row r="24" spans="1:28" ht="19.5" customHeight="1">
      <c r="A24" s="27" t="s">
        <v>17</v>
      </c>
      <c r="B24" s="17" t="str">
        <f>B20</f>
        <v>鉾田南</v>
      </c>
      <c r="C24" s="18">
        <v>0</v>
      </c>
      <c r="D24" s="17" t="s">
        <v>14</v>
      </c>
      <c r="E24" s="18">
        <v>3</v>
      </c>
      <c r="F24" s="19" t="str">
        <f>B21</f>
        <v>水戸五</v>
      </c>
      <c r="G24" s="16"/>
      <c r="H24" s="93" t="str">
        <f>O18</f>
        <v>鉾田南</v>
      </c>
      <c r="I24" s="79" t="str">
        <f>IF(I25="","",IF(I25-K25&gt;=1,"○",IF(I25-K25&lt;=-1,"●",IF(I25="","",IF(I25-K25=0,"△","")))))</f>
        <v>○</v>
      </c>
      <c r="J24" s="80"/>
      <c r="K24" s="81"/>
      <c r="L24" s="79" t="str">
        <f>IF(L25="","",IF(L25-N25&gt;=1,"○",IF(L25-N25&lt;=-1,"●",IF(L25="","",IF(L25-N25=0,"△","")))))</f>
        <v>●</v>
      </c>
      <c r="M24" s="80"/>
      <c r="N24" s="81"/>
      <c r="O24" s="73"/>
      <c r="P24" s="74"/>
      <c r="Q24" s="75"/>
      <c r="R24" s="79" t="str">
        <f>IF(R25="","",IF(R25-T25&gt;=1,"○",IF(R25-T25&lt;=-1,"●",IF(R25="","",IF(R25-T25=0,"△","")))))</f>
        <v>●</v>
      </c>
      <c r="S24" s="80"/>
      <c r="T24" s="81"/>
      <c r="U24" s="66">
        <f>COUNTIF($I24:$T24,"○")</f>
        <v>1</v>
      </c>
      <c r="V24" s="66">
        <f>COUNTIF($I24:$T24,"●")</f>
        <v>2</v>
      </c>
      <c r="W24" s="66">
        <f>COUNTIF($I24:$T24,"△")</f>
        <v>0</v>
      </c>
      <c r="X24" s="66">
        <f>IF(AD25="","",AD25)</f>
        <v>3</v>
      </c>
      <c r="Y24" s="66">
        <f>IF(AE25="","",AE25)</f>
        <v>4</v>
      </c>
      <c r="Z24" s="66">
        <f>+X24-Y24</f>
        <v>-1</v>
      </c>
      <c r="AA24" s="66">
        <f>U24*3+W24</f>
        <v>3</v>
      </c>
      <c r="AB24" s="87">
        <f>+AF25</f>
        <v>3</v>
      </c>
    </row>
    <row r="25" spans="1:33" ht="19.5" customHeight="1">
      <c r="A25" s="27" t="s">
        <v>18</v>
      </c>
      <c r="B25" s="17" t="str">
        <f>B18</f>
        <v>潮来二</v>
      </c>
      <c r="C25" s="18">
        <v>0</v>
      </c>
      <c r="D25" s="17" t="s">
        <v>14</v>
      </c>
      <c r="E25" s="18">
        <v>3</v>
      </c>
      <c r="F25" s="19" t="str">
        <f>B24</f>
        <v>鉾田南</v>
      </c>
      <c r="G25" s="16"/>
      <c r="H25" s="86"/>
      <c r="I25" s="7">
        <f>IF(Q21="","",+Q21)</f>
        <v>3</v>
      </c>
      <c r="J25" s="8" t="str">
        <f>IF(I25="","","-")</f>
        <v>-</v>
      </c>
      <c r="K25" s="9">
        <f>O21</f>
        <v>0</v>
      </c>
      <c r="L25" s="7">
        <f>IF(Q23="","",Q23)</f>
        <v>0</v>
      </c>
      <c r="M25" s="8" t="str">
        <f>IF(L25="","","-")</f>
        <v>-</v>
      </c>
      <c r="N25" s="9">
        <f>O23</f>
        <v>1</v>
      </c>
      <c r="O25" s="76"/>
      <c r="P25" s="77"/>
      <c r="Q25" s="78"/>
      <c r="R25" s="7">
        <f>IF(C24="","",C24)</f>
        <v>0</v>
      </c>
      <c r="S25" s="8" t="str">
        <f>IF(R25="","","-")</f>
        <v>-</v>
      </c>
      <c r="T25" s="9">
        <f>IF(E24="","",E24)</f>
        <v>3</v>
      </c>
      <c r="U25" s="67"/>
      <c r="V25" s="67"/>
      <c r="W25" s="67"/>
      <c r="X25" s="67"/>
      <c r="Y25" s="67"/>
      <c r="Z25" s="67"/>
      <c r="AA25" s="67"/>
      <c r="AB25" s="87"/>
      <c r="AD25" s="2">
        <f>SUM(I25,L25,O25,R25)</f>
        <v>3</v>
      </c>
      <c r="AE25" s="2">
        <f>SUM(K25,N25,Q25,T25,)</f>
        <v>4</v>
      </c>
      <c r="AF25" s="2">
        <f>IF(AG25=0,"",RANK(AG25,$AG$21:$AG$27))</f>
        <v>3</v>
      </c>
      <c r="AG25" s="2">
        <f>AA24*10000+Z24*100+X24</f>
        <v>29903</v>
      </c>
    </row>
    <row r="26" spans="1:28" ht="19.5" customHeight="1">
      <c r="A26" s="27" t="s">
        <v>19</v>
      </c>
      <c r="B26" s="17" t="str">
        <f>B19</f>
        <v>日の出</v>
      </c>
      <c r="C26" s="18">
        <v>0</v>
      </c>
      <c r="D26" s="17" t="s">
        <v>14</v>
      </c>
      <c r="E26" s="18">
        <v>4</v>
      </c>
      <c r="F26" s="19" t="str">
        <f>F24</f>
        <v>水戸五</v>
      </c>
      <c r="G26" s="16"/>
      <c r="H26" s="93" t="str">
        <f>R18</f>
        <v>水戸五</v>
      </c>
      <c r="I26" s="79" t="str">
        <f>IF(I27="","",IF(I27-K27&gt;=1,"○",IF(I27-K27&lt;=-1,"●",IF(I27="","",IF(I27-K27=0,"△","")))))</f>
        <v>○</v>
      </c>
      <c r="J26" s="80"/>
      <c r="K26" s="81"/>
      <c r="L26" s="79" t="str">
        <f>IF(L27="","",IF(L27-N27&gt;=1,"○",IF(L27-N27&lt;=-1,"●",IF(L27="","",IF(L27-N27=0,"△","")))))</f>
        <v>○</v>
      </c>
      <c r="M26" s="80"/>
      <c r="N26" s="81"/>
      <c r="O26" s="79" t="str">
        <f>IF(O27="","",IF(O27-Q27&gt;=1,"○",IF(O27-Q27&lt;=-1,"●",IF(O27="","",IF(O27-Q27=0,"△","")))))</f>
        <v>○</v>
      </c>
      <c r="P26" s="80"/>
      <c r="Q26" s="81"/>
      <c r="R26" s="73"/>
      <c r="S26" s="74"/>
      <c r="T26" s="75"/>
      <c r="U26" s="67">
        <f>COUNTIF($I26:$T26,"○")</f>
        <v>3</v>
      </c>
      <c r="V26" s="67">
        <f>COUNTIF($I26:$T26,"●")</f>
        <v>0</v>
      </c>
      <c r="W26" s="67">
        <f>COUNTIF($I26:$T26,"△")</f>
        <v>0</v>
      </c>
      <c r="X26" s="67">
        <f>IF(AD27="","",AD27)</f>
        <v>9</v>
      </c>
      <c r="Y26" s="67">
        <f>IF(AE27="","",AE27)</f>
        <v>0</v>
      </c>
      <c r="Z26" s="67">
        <f>+X26-Y26</f>
        <v>9</v>
      </c>
      <c r="AA26" s="67">
        <f>U26*3+W26</f>
        <v>9</v>
      </c>
      <c r="AB26" s="87">
        <f>+AF27</f>
        <v>1</v>
      </c>
    </row>
    <row r="27" spans="1:33" ht="19.5" customHeight="1" thickBot="1">
      <c r="A27" s="27" t="s">
        <v>20</v>
      </c>
      <c r="B27" s="17" t="str">
        <f>B18</f>
        <v>潮来二</v>
      </c>
      <c r="C27" s="18">
        <v>0</v>
      </c>
      <c r="D27" s="17" t="s">
        <v>14</v>
      </c>
      <c r="E27" s="18">
        <v>2</v>
      </c>
      <c r="F27" s="19" t="str">
        <f>B21</f>
        <v>水戸五</v>
      </c>
      <c r="G27" s="16"/>
      <c r="H27" s="95"/>
      <c r="I27" s="23">
        <f>IF(T21="","",+T21)</f>
        <v>2</v>
      </c>
      <c r="J27" s="24" t="str">
        <f>IF(I27="","","-")</f>
        <v>-</v>
      </c>
      <c r="K27" s="25">
        <f>R21</f>
        <v>0</v>
      </c>
      <c r="L27" s="23">
        <f>IF(T23="","",+T23)</f>
        <v>4</v>
      </c>
      <c r="M27" s="24" t="str">
        <f>IF(L27="","","-")</f>
        <v>-</v>
      </c>
      <c r="N27" s="25">
        <f>R23</f>
        <v>0</v>
      </c>
      <c r="O27" s="23">
        <f>IF(T25="","",T25)</f>
        <v>3</v>
      </c>
      <c r="P27" s="24" t="str">
        <f>IF(O27="","","-")</f>
        <v>-</v>
      </c>
      <c r="Q27" s="25">
        <f>R25</f>
        <v>0</v>
      </c>
      <c r="R27" s="82"/>
      <c r="S27" s="83"/>
      <c r="T27" s="84"/>
      <c r="U27" s="72"/>
      <c r="V27" s="72"/>
      <c r="W27" s="72"/>
      <c r="X27" s="72"/>
      <c r="Y27" s="72"/>
      <c r="Z27" s="72"/>
      <c r="AA27" s="72"/>
      <c r="AB27" s="89"/>
      <c r="AD27" s="2">
        <f>SUM(I27,L27,O27,R27)</f>
        <v>9</v>
      </c>
      <c r="AE27" s="2">
        <f>SUM(K27,N27,Q27,T27,)</f>
        <v>0</v>
      </c>
      <c r="AF27" s="2">
        <f>IF(AG27=0,"",RANK(AG27,$AG$21:$AG$27))</f>
        <v>1</v>
      </c>
      <c r="AG27" s="2">
        <f>AA26*10000+Z26*100+X26</f>
        <v>90909</v>
      </c>
    </row>
    <row r="28" spans="1:7" ht="19.5" customHeight="1" thickBot="1">
      <c r="A28" s="28" t="s">
        <v>21</v>
      </c>
      <c r="B28" s="20" t="str">
        <f>B19</f>
        <v>日の出</v>
      </c>
      <c r="C28" s="21">
        <v>1</v>
      </c>
      <c r="D28" s="20" t="s">
        <v>14</v>
      </c>
      <c r="E28" s="21">
        <v>0</v>
      </c>
      <c r="F28" s="22" t="str">
        <f>B20</f>
        <v>鉾田南</v>
      </c>
      <c r="G28" s="16"/>
    </row>
    <row r="29" ht="19.5" customHeight="1" thickBot="1"/>
    <row r="30" spans="1:8" ht="19.5" customHeight="1" thickBot="1">
      <c r="A30" s="48" t="s">
        <v>7</v>
      </c>
      <c r="B30" s="49"/>
      <c r="C30" s="49"/>
      <c r="D30" s="50" t="s">
        <v>10</v>
      </c>
      <c r="E30" s="50"/>
      <c r="F30" s="51"/>
      <c r="G30" s="3"/>
      <c r="H30" s="30" t="s">
        <v>81</v>
      </c>
    </row>
    <row r="31" spans="1:28" ht="19.5" customHeight="1">
      <c r="A31" s="5">
        <v>1</v>
      </c>
      <c r="B31" s="52" t="s">
        <v>54</v>
      </c>
      <c r="C31" s="53"/>
      <c r="D31" s="53"/>
      <c r="E31" s="53"/>
      <c r="F31" s="54"/>
      <c r="G31" s="4"/>
      <c r="H31" s="68"/>
      <c r="I31" s="70" t="str">
        <f>B31</f>
        <v>神栖３</v>
      </c>
      <c r="J31" s="70"/>
      <c r="K31" s="70"/>
      <c r="L31" s="70" t="str">
        <f>B32</f>
        <v>波崎四</v>
      </c>
      <c r="M31" s="70"/>
      <c r="N31" s="70"/>
      <c r="O31" s="70" t="str">
        <f>B33</f>
        <v>大　野</v>
      </c>
      <c r="P31" s="70"/>
      <c r="Q31" s="70"/>
      <c r="R31" s="70" t="str">
        <f>B34</f>
        <v>岩　井</v>
      </c>
      <c r="S31" s="70"/>
      <c r="T31" s="70"/>
      <c r="U31" s="64" t="s">
        <v>3</v>
      </c>
      <c r="V31" s="64" t="s">
        <v>4</v>
      </c>
      <c r="W31" s="64" t="s">
        <v>11</v>
      </c>
      <c r="X31" s="64" t="s">
        <v>1</v>
      </c>
      <c r="Y31" s="64" t="s">
        <v>2</v>
      </c>
      <c r="Z31" s="64" t="s">
        <v>5</v>
      </c>
      <c r="AA31" s="64" t="s">
        <v>12</v>
      </c>
      <c r="AB31" s="99" t="s">
        <v>0</v>
      </c>
    </row>
    <row r="32" spans="1:28" ht="19.5" customHeight="1" thickBot="1">
      <c r="A32" s="6">
        <v>2</v>
      </c>
      <c r="B32" s="58" t="s">
        <v>55</v>
      </c>
      <c r="C32" s="59"/>
      <c r="D32" s="59"/>
      <c r="E32" s="59"/>
      <c r="F32" s="60"/>
      <c r="G32" s="4"/>
      <c r="H32" s="69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65"/>
      <c r="V32" s="65"/>
      <c r="W32" s="65"/>
      <c r="X32" s="65"/>
      <c r="Y32" s="65"/>
      <c r="Z32" s="65"/>
      <c r="AA32" s="65"/>
      <c r="AB32" s="100"/>
    </row>
    <row r="33" spans="1:28" ht="19.5" customHeight="1" thickTop="1">
      <c r="A33" s="6">
        <v>3</v>
      </c>
      <c r="B33" s="58" t="s">
        <v>56</v>
      </c>
      <c r="C33" s="59"/>
      <c r="D33" s="59"/>
      <c r="E33" s="59"/>
      <c r="F33" s="60"/>
      <c r="G33" s="4"/>
      <c r="H33" s="85" t="str">
        <f>I31</f>
        <v>神栖３</v>
      </c>
      <c r="I33" s="96"/>
      <c r="J33" s="97"/>
      <c r="K33" s="98"/>
      <c r="L33" s="90" t="str">
        <f>IF(L34="","",IF(L34-N34&gt;=1,"○",IF(L34-N34&lt;=-1,"●",IF(L34="","",IF(L34-N34=0,"△","")))))</f>
        <v>○</v>
      </c>
      <c r="M33" s="91"/>
      <c r="N33" s="92"/>
      <c r="O33" s="90" t="str">
        <f>IF(O34="","",IF(O34-Q34&gt;=1,"○",IF(O34-Q34&lt;=-1,"●",IF(O34="","",IF(O34-Q34=0,"△","")))))</f>
        <v>●</v>
      </c>
      <c r="P33" s="91"/>
      <c r="Q33" s="92"/>
      <c r="R33" s="90" t="str">
        <f>IF(R34="","",IF(R34-T34&gt;=1,"○",IF(R34-T34&lt;=-1,"●",IF(R34="","",IF(R34-T34=0,"△","")))))</f>
        <v>○</v>
      </c>
      <c r="S33" s="91"/>
      <c r="T33" s="92"/>
      <c r="U33" s="66">
        <f>COUNTIF($I33:$T33,"○")</f>
        <v>2</v>
      </c>
      <c r="V33" s="66">
        <f>COUNTIF($I33:$T33,"●")</f>
        <v>1</v>
      </c>
      <c r="W33" s="66">
        <f>COUNTIF($I33:$T33,"△")</f>
        <v>0</v>
      </c>
      <c r="X33" s="66">
        <f>IF(AD34="","",AD34)</f>
        <v>12</v>
      </c>
      <c r="Y33" s="66">
        <f>IF(AE34="","",AE34)</f>
        <v>3</v>
      </c>
      <c r="Z33" s="66">
        <f>+X33-Y33</f>
        <v>9</v>
      </c>
      <c r="AA33" s="66">
        <f>U33*3+W33</f>
        <v>6</v>
      </c>
      <c r="AB33" s="88">
        <f>+AF34</f>
        <v>2</v>
      </c>
    </row>
    <row r="34" spans="1:33" ht="19.5" customHeight="1" thickBot="1">
      <c r="A34" s="6">
        <v>4</v>
      </c>
      <c r="B34" s="61" t="s">
        <v>57</v>
      </c>
      <c r="C34" s="62"/>
      <c r="D34" s="62"/>
      <c r="E34" s="62"/>
      <c r="F34" s="63"/>
      <c r="G34" s="4"/>
      <c r="H34" s="86"/>
      <c r="I34" s="76"/>
      <c r="J34" s="77"/>
      <c r="K34" s="78"/>
      <c r="L34" s="7">
        <f>IF(C36="","",C36)</f>
        <v>1</v>
      </c>
      <c r="M34" s="8" t="str">
        <f>IF(L34="","","-")</f>
        <v>-</v>
      </c>
      <c r="N34" s="9">
        <f>IF(E36="","",E36)</f>
        <v>0</v>
      </c>
      <c r="O34" s="7">
        <f>IF(C38="","",C38)</f>
        <v>1</v>
      </c>
      <c r="P34" s="8" t="str">
        <f>IF(O34="","","-")</f>
        <v>-</v>
      </c>
      <c r="Q34" s="9">
        <f>IF(E38="","",E38)</f>
        <v>3</v>
      </c>
      <c r="R34" s="7">
        <f>IF(C40="","",C40)</f>
        <v>10</v>
      </c>
      <c r="S34" s="8" t="str">
        <f>IF(R34="","","-")</f>
        <v>-</v>
      </c>
      <c r="T34" s="9">
        <f>IF(E40="","",E40)</f>
        <v>0</v>
      </c>
      <c r="U34" s="67"/>
      <c r="V34" s="67"/>
      <c r="W34" s="67"/>
      <c r="X34" s="67"/>
      <c r="Y34" s="67"/>
      <c r="Z34" s="67"/>
      <c r="AA34" s="67"/>
      <c r="AB34" s="87"/>
      <c r="AD34" s="2">
        <f>SUM(I34,L34,O34,R34)</f>
        <v>12</v>
      </c>
      <c r="AE34" s="2">
        <f>SUM(K34,N34,Q34,T34,)</f>
        <v>3</v>
      </c>
      <c r="AF34" s="2">
        <f>IF(AG34=0,"",RANK(AG34,$AG$34:$AG$40))</f>
        <v>2</v>
      </c>
      <c r="AG34" s="2">
        <f>AA33*10000+Z33*100+X33</f>
        <v>60912</v>
      </c>
    </row>
    <row r="35" spans="1:28" ht="19.5" customHeight="1" thickBot="1" thickTop="1">
      <c r="A35" s="10" t="s">
        <v>15</v>
      </c>
      <c r="B35" s="11" t="s">
        <v>13</v>
      </c>
      <c r="C35" s="55">
        <v>41020</v>
      </c>
      <c r="D35" s="56"/>
      <c r="E35" s="57"/>
      <c r="F35" s="12" t="s">
        <v>13</v>
      </c>
      <c r="G35" s="4"/>
      <c r="H35" s="93" t="str">
        <f>L31</f>
        <v>波崎四</v>
      </c>
      <c r="I35" s="79" t="str">
        <f>IF(I36="","",IF(I36-K36&gt;=1,"○",IF(I36-K36&lt;=-1,"●",IF(I36="","",IF(I36-K36=0,"△","")))))</f>
        <v>●</v>
      </c>
      <c r="J35" s="80"/>
      <c r="K35" s="81"/>
      <c r="L35" s="73"/>
      <c r="M35" s="74"/>
      <c r="N35" s="75"/>
      <c r="O35" s="79" t="str">
        <f>IF(O36="","",IF(O36-Q36&gt;=1,"○",IF(O36-Q36&lt;=-1,"●",IF(O36="","",IF(O36-Q36=0,"△","")))))</f>
        <v>●</v>
      </c>
      <c r="P35" s="80"/>
      <c r="Q35" s="81"/>
      <c r="R35" s="79" t="str">
        <f>IF(R36="","",IF(R36-T36&gt;=1,"○",IF(R36-T36&lt;=-1,"●",IF(R36="","",IF(R36-T36=0,"△","")))))</f>
        <v>○</v>
      </c>
      <c r="S35" s="80"/>
      <c r="T35" s="81"/>
      <c r="U35" s="66">
        <f>COUNTIF($I35:$T35,"○")</f>
        <v>1</v>
      </c>
      <c r="V35" s="66">
        <f>COUNTIF($I35:$T35,"●")</f>
        <v>2</v>
      </c>
      <c r="W35" s="66">
        <f>COUNTIF($I35:$T35,"△")</f>
        <v>0</v>
      </c>
      <c r="X35" s="66">
        <f>IF(AD36="","",AD36)</f>
        <v>3</v>
      </c>
      <c r="Y35" s="66">
        <f>IF(AE36="","",AE36)</f>
        <v>7</v>
      </c>
      <c r="Z35" s="66">
        <f>+X35-Y35</f>
        <v>-4</v>
      </c>
      <c r="AA35" s="66">
        <f>U35*3+W35</f>
        <v>3</v>
      </c>
      <c r="AB35" s="87">
        <f>+AF36</f>
        <v>3</v>
      </c>
    </row>
    <row r="36" spans="1:33" ht="19.5" customHeight="1" thickTop="1">
      <c r="A36" s="26" t="s">
        <v>16</v>
      </c>
      <c r="B36" s="13" t="str">
        <f>B31</f>
        <v>神栖３</v>
      </c>
      <c r="C36" s="14">
        <v>1</v>
      </c>
      <c r="D36" s="13" t="s">
        <v>14</v>
      </c>
      <c r="E36" s="14">
        <v>0</v>
      </c>
      <c r="F36" s="15" t="str">
        <f>B32</f>
        <v>波崎四</v>
      </c>
      <c r="G36" s="4"/>
      <c r="H36" s="86"/>
      <c r="I36" s="7">
        <f>IF(N34="","",+N34)</f>
        <v>0</v>
      </c>
      <c r="J36" s="8" t="str">
        <f>IF(I36="","","-")</f>
        <v>-</v>
      </c>
      <c r="K36" s="9">
        <f>+L34</f>
        <v>1</v>
      </c>
      <c r="L36" s="76"/>
      <c r="M36" s="77"/>
      <c r="N36" s="78"/>
      <c r="O36" s="7">
        <f>IF(C41="","",C41)</f>
        <v>0</v>
      </c>
      <c r="P36" s="8" t="str">
        <f>IF(O36="","","-")</f>
        <v>-</v>
      </c>
      <c r="Q36" s="9">
        <f>IF(E41="","",E41)</f>
        <v>5</v>
      </c>
      <c r="R36" s="7">
        <f>IF(C39="","",C39)</f>
        <v>3</v>
      </c>
      <c r="S36" s="8" t="str">
        <f>IF(R36="","","-")</f>
        <v>-</v>
      </c>
      <c r="T36" s="9">
        <f>IF(E39="","",E39)</f>
        <v>1</v>
      </c>
      <c r="U36" s="67"/>
      <c r="V36" s="67"/>
      <c r="W36" s="67"/>
      <c r="X36" s="67"/>
      <c r="Y36" s="67"/>
      <c r="Z36" s="67"/>
      <c r="AA36" s="67"/>
      <c r="AB36" s="87"/>
      <c r="AD36" s="2">
        <f>SUM(I36,L36,O36,R36)</f>
        <v>3</v>
      </c>
      <c r="AE36" s="2">
        <f>SUM(K36,N36,Q36,T36,)</f>
        <v>7</v>
      </c>
      <c r="AF36" s="2">
        <f>IF(AG36=0,"",RANK(AG36,$AG$34:$AG$40))</f>
        <v>3</v>
      </c>
      <c r="AG36" s="2">
        <f>AA35*10000+Z35*100+X35</f>
        <v>29603</v>
      </c>
    </row>
    <row r="37" spans="1:28" ht="19.5" customHeight="1">
      <c r="A37" s="27" t="s">
        <v>17</v>
      </c>
      <c r="B37" s="17" t="str">
        <f>B33</f>
        <v>大　野</v>
      </c>
      <c r="C37" s="18">
        <v>2</v>
      </c>
      <c r="D37" s="17" t="s">
        <v>14</v>
      </c>
      <c r="E37" s="18">
        <v>1</v>
      </c>
      <c r="F37" s="19" t="str">
        <f>B34</f>
        <v>岩　井</v>
      </c>
      <c r="G37" s="16"/>
      <c r="H37" s="93" t="str">
        <f>O31</f>
        <v>大　野</v>
      </c>
      <c r="I37" s="79" t="str">
        <f>IF(I38="","",IF(I38-K38&gt;=1,"○",IF(I38-K38&lt;=-1,"●",IF(I38="","",IF(I38-K38=0,"△","")))))</f>
        <v>○</v>
      </c>
      <c r="J37" s="80"/>
      <c r="K37" s="81"/>
      <c r="L37" s="79" t="str">
        <f>IF(L38="","",IF(L38-N38&gt;=1,"○",IF(L38-N38&lt;=-1,"●",IF(L38="","",IF(L38-N38=0,"△","")))))</f>
        <v>○</v>
      </c>
      <c r="M37" s="80"/>
      <c r="N37" s="81"/>
      <c r="O37" s="73"/>
      <c r="P37" s="74"/>
      <c r="Q37" s="75"/>
      <c r="R37" s="79" t="str">
        <f>IF(R38="","",IF(R38-T38&gt;=1,"○",IF(R38-T38&lt;=-1,"●",IF(R38="","",IF(R38-T38=0,"△","")))))</f>
        <v>○</v>
      </c>
      <c r="S37" s="80"/>
      <c r="T37" s="81"/>
      <c r="U37" s="66">
        <f>COUNTIF($I37:$T37,"○")</f>
        <v>3</v>
      </c>
      <c r="V37" s="66">
        <f>COUNTIF($I37:$T37,"●")</f>
        <v>0</v>
      </c>
      <c r="W37" s="66">
        <f>COUNTIF($I37:$T37,"△")</f>
        <v>0</v>
      </c>
      <c r="X37" s="66">
        <f>IF(AD38="","",AD38)</f>
        <v>10</v>
      </c>
      <c r="Y37" s="66">
        <f>IF(AE38="","",AE38)</f>
        <v>2</v>
      </c>
      <c r="Z37" s="66">
        <f>+X37-Y37</f>
        <v>8</v>
      </c>
      <c r="AA37" s="66">
        <f>U37*3+W37</f>
        <v>9</v>
      </c>
      <c r="AB37" s="87">
        <f>+AF38</f>
        <v>1</v>
      </c>
    </row>
    <row r="38" spans="1:33" ht="19.5" customHeight="1">
      <c r="A38" s="27" t="s">
        <v>18</v>
      </c>
      <c r="B38" s="17" t="str">
        <f>B31</f>
        <v>神栖３</v>
      </c>
      <c r="C38" s="18">
        <v>1</v>
      </c>
      <c r="D38" s="17" t="s">
        <v>14</v>
      </c>
      <c r="E38" s="18">
        <v>3</v>
      </c>
      <c r="F38" s="19" t="str">
        <f>B37</f>
        <v>大　野</v>
      </c>
      <c r="G38" s="16"/>
      <c r="H38" s="86"/>
      <c r="I38" s="7">
        <f>IF(Q34="","",+Q34)</f>
        <v>3</v>
      </c>
      <c r="J38" s="8" t="str">
        <f>IF(I38="","","-")</f>
        <v>-</v>
      </c>
      <c r="K38" s="9">
        <f>O34</f>
        <v>1</v>
      </c>
      <c r="L38" s="7">
        <f>IF(Q36="","",Q36)</f>
        <v>5</v>
      </c>
      <c r="M38" s="8" t="str">
        <f>IF(L38="","","-")</f>
        <v>-</v>
      </c>
      <c r="N38" s="9">
        <f>O36</f>
        <v>0</v>
      </c>
      <c r="O38" s="76"/>
      <c r="P38" s="77"/>
      <c r="Q38" s="78"/>
      <c r="R38" s="7">
        <f>IF(C37="","",C37)</f>
        <v>2</v>
      </c>
      <c r="S38" s="8" t="str">
        <f>IF(R38="","","-")</f>
        <v>-</v>
      </c>
      <c r="T38" s="9">
        <f>IF(E37="","",E37)</f>
        <v>1</v>
      </c>
      <c r="U38" s="67"/>
      <c r="V38" s="67"/>
      <c r="W38" s="67"/>
      <c r="X38" s="67"/>
      <c r="Y38" s="67"/>
      <c r="Z38" s="67"/>
      <c r="AA38" s="67"/>
      <c r="AB38" s="87"/>
      <c r="AD38" s="2">
        <f>SUM(I38,L38,O38,R38)</f>
        <v>10</v>
      </c>
      <c r="AE38" s="2">
        <f>SUM(K38,N38,Q38,T38,)</f>
        <v>2</v>
      </c>
      <c r="AF38" s="2">
        <f>IF(AG38=0,"",RANK(AG38,$AG$34:$AG$40))</f>
        <v>1</v>
      </c>
      <c r="AG38" s="2">
        <f>AA37*10000+Z37*100+X37</f>
        <v>90810</v>
      </c>
    </row>
    <row r="39" spans="1:28" ht="19.5" customHeight="1">
      <c r="A39" s="27" t="s">
        <v>19</v>
      </c>
      <c r="B39" s="17" t="str">
        <f>B32</f>
        <v>波崎四</v>
      </c>
      <c r="C39" s="18">
        <v>3</v>
      </c>
      <c r="D39" s="17" t="s">
        <v>14</v>
      </c>
      <c r="E39" s="18">
        <v>1</v>
      </c>
      <c r="F39" s="19" t="str">
        <f>F37</f>
        <v>岩　井</v>
      </c>
      <c r="G39" s="16"/>
      <c r="H39" s="93" t="str">
        <f>R31</f>
        <v>岩　井</v>
      </c>
      <c r="I39" s="79" t="str">
        <f>IF(I40="","",IF(I40-K40&gt;=1,"○",IF(I40-K40&lt;=-1,"●",IF(I40="","",IF(I40-K40=0,"△","")))))</f>
        <v>●</v>
      </c>
      <c r="J39" s="80"/>
      <c r="K39" s="81"/>
      <c r="L39" s="79" t="str">
        <f>IF(L40="","",IF(L40-N40&gt;=1,"○",IF(L40-N40&lt;=-1,"●",IF(L40="","",IF(L40-N40=0,"△","")))))</f>
        <v>●</v>
      </c>
      <c r="M39" s="80"/>
      <c r="N39" s="81"/>
      <c r="O39" s="79" t="str">
        <f>IF(O40="","",IF(O40-Q40&gt;=1,"○",IF(O40-Q40&lt;=-1,"●",IF(O40="","",IF(O40-Q40=0,"△","")))))</f>
        <v>●</v>
      </c>
      <c r="P39" s="80"/>
      <c r="Q39" s="81"/>
      <c r="R39" s="73"/>
      <c r="S39" s="74"/>
      <c r="T39" s="75"/>
      <c r="U39" s="67">
        <f>COUNTIF($I39:$T39,"○")</f>
        <v>0</v>
      </c>
      <c r="V39" s="67">
        <f>COUNTIF($I39:$T39,"●")</f>
        <v>3</v>
      </c>
      <c r="W39" s="67">
        <f>COUNTIF($I39:$T39,"△")</f>
        <v>0</v>
      </c>
      <c r="X39" s="67">
        <f>IF(AD40="","",AD40)</f>
        <v>2</v>
      </c>
      <c r="Y39" s="67">
        <f>IF(AE40="","",AE40)</f>
        <v>15</v>
      </c>
      <c r="Z39" s="67">
        <f>+X39-Y39</f>
        <v>-13</v>
      </c>
      <c r="AA39" s="67">
        <f>U39*3+W39</f>
        <v>0</v>
      </c>
      <c r="AB39" s="87">
        <f>+AF40</f>
        <v>4</v>
      </c>
    </row>
    <row r="40" spans="1:33" ht="19.5" customHeight="1" thickBot="1">
      <c r="A40" s="27" t="s">
        <v>20</v>
      </c>
      <c r="B40" s="17" t="str">
        <f>B31</f>
        <v>神栖３</v>
      </c>
      <c r="C40" s="18">
        <v>10</v>
      </c>
      <c r="D40" s="17" t="s">
        <v>14</v>
      </c>
      <c r="E40" s="18">
        <v>0</v>
      </c>
      <c r="F40" s="19" t="str">
        <f>B34</f>
        <v>岩　井</v>
      </c>
      <c r="G40" s="16"/>
      <c r="H40" s="95"/>
      <c r="I40" s="23">
        <f>IF(T34="","",+T34)</f>
        <v>0</v>
      </c>
      <c r="J40" s="24" t="str">
        <f>IF(I40="","","-")</f>
        <v>-</v>
      </c>
      <c r="K40" s="25">
        <f>R34</f>
        <v>10</v>
      </c>
      <c r="L40" s="23">
        <f>IF(T36="","",+T36)</f>
        <v>1</v>
      </c>
      <c r="M40" s="24" t="str">
        <f>IF(L40="","","-")</f>
        <v>-</v>
      </c>
      <c r="N40" s="25">
        <f>R36</f>
        <v>3</v>
      </c>
      <c r="O40" s="23">
        <f>IF(T38="","",T38)</f>
        <v>1</v>
      </c>
      <c r="P40" s="24" t="str">
        <f>IF(O40="","","-")</f>
        <v>-</v>
      </c>
      <c r="Q40" s="25">
        <f>R38</f>
        <v>2</v>
      </c>
      <c r="R40" s="82"/>
      <c r="S40" s="83"/>
      <c r="T40" s="84"/>
      <c r="U40" s="72"/>
      <c r="V40" s="72"/>
      <c r="W40" s="72"/>
      <c r="X40" s="72"/>
      <c r="Y40" s="72"/>
      <c r="Z40" s="72"/>
      <c r="AA40" s="72"/>
      <c r="AB40" s="89"/>
      <c r="AD40" s="2">
        <f>SUM(I40,L40,O40,R40)</f>
        <v>2</v>
      </c>
      <c r="AE40" s="2">
        <f>SUM(K40,N40,Q40,T40,)</f>
        <v>15</v>
      </c>
      <c r="AF40" s="2">
        <f>IF(AG40=0,"",RANK(AG40,$AG$34:$AG$40))</f>
        <v>4</v>
      </c>
      <c r="AG40" s="2">
        <f>AA39*10000+Z39*100+X39</f>
        <v>-1298</v>
      </c>
    </row>
    <row r="41" spans="1:7" ht="19.5" customHeight="1" thickBot="1">
      <c r="A41" s="28" t="s">
        <v>21</v>
      </c>
      <c r="B41" s="20" t="str">
        <f>B32</f>
        <v>波崎四</v>
      </c>
      <c r="C41" s="21">
        <v>0</v>
      </c>
      <c r="D41" s="20" t="s">
        <v>14</v>
      </c>
      <c r="E41" s="21">
        <v>5</v>
      </c>
      <c r="F41" s="22" t="str">
        <f>B33</f>
        <v>大　野</v>
      </c>
      <c r="G41" s="16"/>
    </row>
    <row r="42" ht="19.5" customHeight="1" thickBot="1"/>
    <row r="43" spans="1:8" ht="19.5" customHeight="1" thickBot="1">
      <c r="A43" s="48" t="s">
        <v>8</v>
      </c>
      <c r="B43" s="49"/>
      <c r="C43" s="49"/>
      <c r="D43" s="50" t="s">
        <v>10</v>
      </c>
      <c r="E43" s="50"/>
      <c r="F43" s="51"/>
      <c r="G43" s="3"/>
      <c r="H43" s="30" t="s">
        <v>80</v>
      </c>
    </row>
    <row r="44" spans="1:28" ht="19.5" customHeight="1">
      <c r="A44" s="5">
        <v>1</v>
      </c>
      <c r="B44" s="52" t="s">
        <v>58</v>
      </c>
      <c r="C44" s="53"/>
      <c r="D44" s="53"/>
      <c r="E44" s="53"/>
      <c r="F44" s="54"/>
      <c r="G44" s="4"/>
      <c r="H44" s="68"/>
      <c r="I44" s="70" t="str">
        <f>B44</f>
        <v>神栖４</v>
      </c>
      <c r="J44" s="70"/>
      <c r="K44" s="70"/>
      <c r="L44" s="70" t="str">
        <f>B45</f>
        <v>潮来一</v>
      </c>
      <c r="M44" s="70"/>
      <c r="N44" s="70"/>
      <c r="O44" s="70" t="str">
        <f>B46</f>
        <v>鹿　島</v>
      </c>
      <c r="P44" s="70"/>
      <c r="Q44" s="70"/>
      <c r="R44" s="70" t="str">
        <f>B47</f>
        <v>勝田二</v>
      </c>
      <c r="S44" s="70"/>
      <c r="T44" s="70"/>
      <c r="U44" s="64" t="s">
        <v>3</v>
      </c>
      <c r="V44" s="64" t="s">
        <v>4</v>
      </c>
      <c r="W44" s="64" t="s">
        <v>11</v>
      </c>
      <c r="X44" s="64" t="s">
        <v>1</v>
      </c>
      <c r="Y44" s="64" t="s">
        <v>2</v>
      </c>
      <c r="Z44" s="64" t="s">
        <v>5</v>
      </c>
      <c r="AA44" s="64" t="s">
        <v>12</v>
      </c>
      <c r="AB44" s="99" t="s">
        <v>0</v>
      </c>
    </row>
    <row r="45" spans="1:28" ht="19.5" customHeight="1" thickBot="1">
      <c r="A45" s="6">
        <v>2</v>
      </c>
      <c r="B45" s="58" t="s">
        <v>59</v>
      </c>
      <c r="C45" s="59"/>
      <c r="D45" s="59"/>
      <c r="E45" s="59"/>
      <c r="F45" s="60"/>
      <c r="G45" s="4"/>
      <c r="H45" s="69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65"/>
      <c r="V45" s="65"/>
      <c r="W45" s="65"/>
      <c r="X45" s="65"/>
      <c r="Y45" s="65"/>
      <c r="Z45" s="65"/>
      <c r="AA45" s="65"/>
      <c r="AB45" s="100"/>
    </row>
    <row r="46" spans="1:28" ht="19.5" customHeight="1" thickTop="1">
      <c r="A46" s="6">
        <v>3</v>
      </c>
      <c r="B46" s="58" t="s">
        <v>60</v>
      </c>
      <c r="C46" s="59"/>
      <c r="D46" s="59"/>
      <c r="E46" s="59"/>
      <c r="F46" s="60"/>
      <c r="G46" s="4"/>
      <c r="H46" s="85" t="str">
        <f>I44</f>
        <v>神栖４</v>
      </c>
      <c r="I46" s="96"/>
      <c r="J46" s="97"/>
      <c r="K46" s="98"/>
      <c r="L46" s="90" t="str">
        <f>IF(L47="","",IF(L47-N47&gt;=1,"○",IF(L47-N47&lt;=-1,"●",IF(L47="","",IF(L47-N47=0,"△","")))))</f>
        <v>●</v>
      </c>
      <c r="M46" s="91"/>
      <c r="N46" s="92"/>
      <c r="O46" s="90" t="str">
        <f>IF(O47="","",IF(O47-Q47&gt;=1,"○",IF(O47-Q47&lt;=-1,"●",IF(O47="","",IF(O47-Q47=0,"△","")))))</f>
        <v>●</v>
      </c>
      <c r="P46" s="91"/>
      <c r="Q46" s="92"/>
      <c r="R46" s="90" t="str">
        <f>IF(R47="","",IF(R47-T47&gt;=1,"○",IF(R47-T47&lt;=-1,"●",IF(R47="","",IF(R47-T47=0,"△","")))))</f>
        <v>△</v>
      </c>
      <c r="S46" s="91"/>
      <c r="T46" s="92"/>
      <c r="U46" s="66">
        <f>COUNTIF($I46:$T46,"○")</f>
        <v>0</v>
      </c>
      <c r="V46" s="66">
        <f>COUNTIF($I46:$T46,"●")</f>
        <v>2</v>
      </c>
      <c r="W46" s="66">
        <f>COUNTIF($I46:$T46,"△")</f>
        <v>1</v>
      </c>
      <c r="X46" s="66">
        <f>IF(AD47="","",AD47)</f>
        <v>5</v>
      </c>
      <c r="Y46" s="66">
        <f>IF(AE47="","",AE47)</f>
        <v>10</v>
      </c>
      <c r="Z46" s="66">
        <f>+X46-Y46</f>
        <v>-5</v>
      </c>
      <c r="AA46" s="66">
        <f>U46*3+W46</f>
        <v>1</v>
      </c>
      <c r="AB46" s="88">
        <f>+AF47</f>
        <v>4</v>
      </c>
    </row>
    <row r="47" spans="1:33" ht="19.5" customHeight="1" thickBot="1">
      <c r="A47" s="6">
        <v>4</v>
      </c>
      <c r="B47" s="61" t="s">
        <v>61</v>
      </c>
      <c r="C47" s="62"/>
      <c r="D47" s="62"/>
      <c r="E47" s="62"/>
      <c r="F47" s="63"/>
      <c r="G47" s="4"/>
      <c r="H47" s="86"/>
      <c r="I47" s="76"/>
      <c r="J47" s="77"/>
      <c r="K47" s="78"/>
      <c r="L47" s="7">
        <f>IF(C49="","",C49)</f>
        <v>1</v>
      </c>
      <c r="M47" s="8" t="str">
        <f>IF(L47="","","-")</f>
        <v>-</v>
      </c>
      <c r="N47" s="9">
        <f>IF(E49="","",E49)</f>
        <v>5</v>
      </c>
      <c r="O47" s="7">
        <f>IF(C51="","",C51)</f>
        <v>1</v>
      </c>
      <c r="P47" s="8" t="str">
        <f>IF(O47="","","-")</f>
        <v>-</v>
      </c>
      <c r="Q47" s="9">
        <f>IF(E51="","",E51)</f>
        <v>2</v>
      </c>
      <c r="R47" s="7">
        <f>IF(C53="","",C53)</f>
        <v>3</v>
      </c>
      <c r="S47" s="8" t="str">
        <f>IF(R47="","","-")</f>
        <v>-</v>
      </c>
      <c r="T47" s="9">
        <f>IF(E53="","",E53)</f>
        <v>3</v>
      </c>
      <c r="U47" s="67"/>
      <c r="V47" s="67"/>
      <c r="W47" s="67"/>
      <c r="X47" s="67"/>
      <c r="Y47" s="67"/>
      <c r="Z47" s="67"/>
      <c r="AA47" s="67"/>
      <c r="AB47" s="87"/>
      <c r="AD47" s="2">
        <f>SUM(I47,L47,O47,R47)</f>
        <v>5</v>
      </c>
      <c r="AE47" s="2">
        <f>SUM(K47,N47,Q47,T47,)</f>
        <v>10</v>
      </c>
      <c r="AF47" s="2">
        <f>IF(AG47=0,"",RANK(AG47,$AG$47:$AG$53))</f>
        <v>4</v>
      </c>
      <c r="AG47" s="2">
        <f>AA46*10000+Z46*100+X46</f>
        <v>9505</v>
      </c>
    </row>
    <row r="48" spans="1:28" ht="19.5" customHeight="1" thickBot="1" thickTop="1">
      <c r="A48" s="10" t="s">
        <v>15</v>
      </c>
      <c r="B48" s="11" t="s">
        <v>13</v>
      </c>
      <c r="C48" s="55">
        <v>41020</v>
      </c>
      <c r="D48" s="56"/>
      <c r="E48" s="57"/>
      <c r="F48" s="12" t="s">
        <v>13</v>
      </c>
      <c r="G48" s="4"/>
      <c r="H48" s="93" t="str">
        <f>L44</f>
        <v>潮来一</v>
      </c>
      <c r="I48" s="79" t="str">
        <f>IF(I49="","",IF(I49-K49&gt;=1,"○",IF(I49-K49&lt;=-1,"●",IF(I49="","",IF(I49-K49=0,"△","")))))</f>
        <v>○</v>
      </c>
      <c r="J48" s="80"/>
      <c r="K48" s="81"/>
      <c r="L48" s="73"/>
      <c r="M48" s="74"/>
      <c r="N48" s="75"/>
      <c r="O48" s="79" t="str">
        <f>IF(O49="","",IF(O49-Q49&gt;=1,"○",IF(O49-Q49&lt;=-1,"●",IF(O49="","",IF(O49-Q49=0,"△","")))))</f>
        <v>●</v>
      </c>
      <c r="P48" s="80"/>
      <c r="Q48" s="81"/>
      <c r="R48" s="79" t="str">
        <f>IF(R49="","",IF(R49-T49&gt;=1,"○",IF(R49-T49&lt;=-1,"●",IF(R49="","",IF(R49-T49=0,"△","")))))</f>
        <v>●</v>
      </c>
      <c r="S48" s="80"/>
      <c r="T48" s="81"/>
      <c r="U48" s="66">
        <f>COUNTIF($I48:$T48,"○")</f>
        <v>1</v>
      </c>
      <c r="V48" s="66">
        <f>COUNTIF($I48:$T48,"●")</f>
        <v>2</v>
      </c>
      <c r="W48" s="66">
        <f>COUNTIF($I48:$T48,"△")</f>
        <v>0</v>
      </c>
      <c r="X48" s="66">
        <f>IF(AD49="","",AD49)</f>
        <v>7</v>
      </c>
      <c r="Y48" s="66">
        <f>IF(AE49="","",AE49)</f>
        <v>13</v>
      </c>
      <c r="Z48" s="66">
        <f>+X48-Y48</f>
        <v>-6</v>
      </c>
      <c r="AA48" s="66">
        <f>U48*3+W48</f>
        <v>3</v>
      </c>
      <c r="AB48" s="87">
        <f>+AF49</f>
        <v>3</v>
      </c>
    </row>
    <row r="49" spans="1:33" ht="19.5" customHeight="1" thickTop="1">
      <c r="A49" s="26" t="s">
        <v>16</v>
      </c>
      <c r="B49" s="13" t="str">
        <f>B44</f>
        <v>神栖４</v>
      </c>
      <c r="C49" s="14">
        <v>1</v>
      </c>
      <c r="D49" s="13" t="s">
        <v>14</v>
      </c>
      <c r="E49" s="14">
        <v>5</v>
      </c>
      <c r="F49" s="15" t="str">
        <f>B45</f>
        <v>潮来一</v>
      </c>
      <c r="G49" s="4"/>
      <c r="H49" s="86"/>
      <c r="I49" s="7">
        <f>IF(N47="","",+N47)</f>
        <v>5</v>
      </c>
      <c r="J49" s="8" t="str">
        <f>IF(I49="","","-")</f>
        <v>-</v>
      </c>
      <c r="K49" s="9">
        <f>+L47</f>
        <v>1</v>
      </c>
      <c r="L49" s="76"/>
      <c r="M49" s="77"/>
      <c r="N49" s="78"/>
      <c r="O49" s="7">
        <f>IF(C54="","",C54)</f>
        <v>0</v>
      </c>
      <c r="P49" s="8" t="str">
        <f>IF(O49="","","-")</f>
        <v>-</v>
      </c>
      <c r="Q49" s="9">
        <f>IF(E54="","",E54)</f>
        <v>9</v>
      </c>
      <c r="R49" s="7">
        <f>IF(C52="","",C52)</f>
        <v>2</v>
      </c>
      <c r="S49" s="8" t="str">
        <f>IF(R49="","","-")</f>
        <v>-</v>
      </c>
      <c r="T49" s="9">
        <f>IF(E52="","",E52)</f>
        <v>3</v>
      </c>
      <c r="U49" s="67"/>
      <c r="V49" s="67"/>
      <c r="W49" s="67"/>
      <c r="X49" s="67"/>
      <c r="Y49" s="67"/>
      <c r="Z49" s="67"/>
      <c r="AA49" s="67"/>
      <c r="AB49" s="87"/>
      <c r="AD49" s="2">
        <f>SUM(I49,L49,O49,R49)</f>
        <v>7</v>
      </c>
      <c r="AE49" s="2">
        <f>SUM(K49,N49,Q49,T49,)</f>
        <v>13</v>
      </c>
      <c r="AF49" s="2">
        <f>IF(AG49=0,"",RANK(AG49,$AG$47:$AG$53))</f>
        <v>3</v>
      </c>
      <c r="AG49" s="2">
        <f>AA48*10000+Z48*100+X48</f>
        <v>29407</v>
      </c>
    </row>
    <row r="50" spans="1:28" ht="19.5" customHeight="1">
      <c r="A50" s="27" t="s">
        <v>17</v>
      </c>
      <c r="B50" s="17" t="str">
        <f>B46</f>
        <v>鹿　島</v>
      </c>
      <c r="C50" s="18">
        <v>3</v>
      </c>
      <c r="D50" s="17" t="s">
        <v>14</v>
      </c>
      <c r="E50" s="18">
        <v>2</v>
      </c>
      <c r="F50" s="19" t="str">
        <f>B47</f>
        <v>勝田二</v>
      </c>
      <c r="G50" s="16"/>
      <c r="H50" s="93" t="str">
        <f>O44</f>
        <v>鹿　島</v>
      </c>
      <c r="I50" s="79" t="str">
        <f>IF(I51="","",IF(I51-K51&gt;=1,"○",IF(I51-K51&lt;=-1,"●",IF(I51="","",IF(I51-K51=0,"△","")))))</f>
        <v>○</v>
      </c>
      <c r="J50" s="80"/>
      <c r="K50" s="81"/>
      <c r="L50" s="79" t="str">
        <f>IF(L51="","",IF(L51-N51&gt;=1,"○",IF(L51-N51&lt;=-1,"●",IF(L51="","",IF(L51-N51=0,"△","")))))</f>
        <v>○</v>
      </c>
      <c r="M50" s="80"/>
      <c r="N50" s="81"/>
      <c r="O50" s="73"/>
      <c r="P50" s="74"/>
      <c r="Q50" s="75"/>
      <c r="R50" s="79" t="str">
        <f>IF(R51="","",IF(R51-T51&gt;=1,"○",IF(R51-T51&lt;=-1,"●",IF(R51="","",IF(R51-T51=0,"△","")))))</f>
        <v>○</v>
      </c>
      <c r="S50" s="80"/>
      <c r="T50" s="81"/>
      <c r="U50" s="66">
        <f>COUNTIF($I50:$T50,"○")</f>
        <v>3</v>
      </c>
      <c r="V50" s="66">
        <f>COUNTIF($I50:$T50,"●")</f>
        <v>0</v>
      </c>
      <c r="W50" s="66">
        <f>COUNTIF($I50:$T50,"△")</f>
        <v>0</v>
      </c>
      <c r="X50" s="66">
        <f>IF(AD51="","",AD51)</f>
        <v>14</v>
      </c>
      <c r="Y50" s="66">
        <f>IF(AE51="","",AE51)</f>
        <v>3</v>
      </c>
      <c r="Z50" s="66">
        <f>+X50-Y50</f>
        <v>11</v>
      </c>
      <c r="AA50" s="66">
        <f>U50*3+W50</f>
        <v>9</v>
      </c>
      <c r="AB50" s="87">
        <f>+AF51</f>
        <v>1</v>
      </c>
    </row>
    <row r="51" spans="1:33" ht="19.5" customHeight="1">
      <c r="A51" s="27" t="s">
        <v>18</v>
      </c>
      <c r="B51" s="17" t="str">
        <f>B44</f>
        <v>神栖４</v>
      </c>
      <c r="C51" s="18">
        <v>1</v>
      </c>
      <c r="D51" s="17" t="s">
        <v>14</v>
      </c>
      <c r="E51" s="18">
        <v>2</v>
      </c>
      <c r="F51" s="19" t="str">
        <f>B50</f>
        <v>鹿　島</v>
      </c>
      <c r="G51" s="16"/>
      <c r="H51" s="86"/>
      <c r="I51" s="7">
        <f>IF(Q47="","",+Q47)</f>
        <v>2</v>
      </c>
      <c r="J51" s="8" t="str">
        <f>IF(I51="","","-")</f>
        <v>-</v>
      </c>
      <c r="K51" s="9">
        <f>O47</f>
        <v>1</v>
      </c>
      <c r="L51" s="7">
        <f>IF(Q49="","",Q49)</f>
        <v>9</v>
      </c>
      <c r="M51" s="8" t="str">
        <f>IF(L51="","","-")</f>
        <v>-</v>
      </c>
      <c r="N51" s="9">
        <f>O49</f>
        <v>0</v>
      </c>
      <c r="O51" s="76"/>
      <c r="P51" s="77"/>
      <c r="Q51" s="78"/>
      <c r="R51" s="7">
        <f>IF(C50="","",C50)</f>
        <v>3</v>
      </c>
      <c r="S51" s="8" t="str">
        <f>IF(R51="","","-")</f>
        <v>-</v>
      </c>
      <c r="T51" s="9">
        <f>IF(E50="","",E50)</f>
        <v>2</v>
      </c>
      <c r="U51" s="67"/>
      <c r="V51" s="67"/>
      <c r="W51" s="67"/>
      <c r="X51" s="67"/>
      <c r="Y51" s="67"/>
      <c r="Z51" s="67"/>
      <c r="AA51" s="67"/>
      <c r="AB51" s="87"/>
      <c r="AD51" s="2">
        <f>SUM(I51,L51,O51,R51)</f>
        <v>14</v>
      </c>
      <c r="AE51" s="2">
        <f>SUM(K51,N51,Q51,T51,)</f>
        <v>3</v>
      </c>
      <c r="AF51" s="2">
        <f>IF(AG51=0,"",RANK(AG51,$AG$47:$AG$53))</f>
        <v>1</v>
      </c>
      <c r="AG51" s="2">
        <f>AA50*10000+Z50*100+X50</f>
        <v>91114</v>
      </c>
    </row>
    <row r="52" spans="1:28" ht="19.5" customHeight="1">
      <c r="A52" s="27" t="s">
        <v>19</v>
      </c>
      <c r="B52" s="17" t="str">
        <f>B45</f>
        <v>潮来一</v>
      </c>
      <c r="C52" s="18">
        <v>2</v>
      </c>
      <c r="D52" s="17" t="s">
        <v>14</v>
      </c>
      <c r="E52" s="18">
        <v>3</v>
      </c>
      <c r="F52" s="19" t="str">
        <f>F50</f>
        <v>勝田二</v>
      </c>
      <c r="G52" s="16"/>
      <c r="H52" s="93" t="str">
        <f>R44</f>
        <v>勝田二</v>
      </c>
      <c r="I52" s="79" t="str">
        <f>IF(I53="","",IF(I53-K53&gt;=1,"○",IF(I53-K53&lt;=-1,"●",IF(I53="","",IF(I53-K53=0,"△","")))))</f>
        <v>△</v>
      </c>
      <c r="J52" s="80"/>
      <c r="K52" s="81"/>
      <c r="L52" s="79" t="str">
        <f>IF(L53="","",IF(L53-N53&gt;=1,"○",IF(L53-N53&lt;=-1,"●",IF(L53="","",IF(L53-N53=0,"△","")))))</f>
        <v>○</v>
      </c>
      <c r="M52" s="80"/>
      <c r="N52" s="81"/>
      <c r="O52" s="79" t="str">
        <f>IF(O53="","",IF(O53-Q53&gt;=1,"○",IF(O53-Q53&lt;=-1,"●",IF(O53="","",IF(O53-Q53=0,"△","")))))</f>
        <v>●</v>
      </c>
      <c r="P52" s="80"/>
      <c r="Q52" s="81"/>
      <c r="R52" s="73"/>
      <c r="S52" s="74"/>
      <c r="T52" s="75"/>
      <c r="U52" s="67">
        <f>COUNTIF($I52:$T52,"○")</f>
        <v>1</v>
      </c>
      <c r="V52" s="67">
        <f>COUNTIF($I52:$T52,"●")</f>
        <v>1</v>
      </c>
      <c r="W52" s="67">
        <f>COUNTIF($I52:$T52,"△")</f>
        <v>1</v>
      </c>
      <c r="X52" s="67">
        <f>IF(AD53="","",AD53)</f>
        <v>8</v>
      </c>
      <c r="Y52" s="67">
        <f>IF(AE53="","",AE53)</f>
        <v>8</v>
      </c>
      <c r="Z52" s="67">
        <f>+X52-Y52</f>
        <v>0</v>
      </c>
      <c r="AA52" s="67">
        <f>U52*3+W52</f>
        <v>4</v>
      </c>
      <c r="AB52" s="87">
        <f>+AF53</f>
        <v>2</v>
      </c>
    </row>
    <row r="53" spans="1:33" ht="19.5" customHeight="1" thickBot="1">
      <c r="A53" s="27" t="s">
        <v>20</v>
      </c>
      <c r="B53" s="17" t="str">
        <f>B44</f>
        <v>神栖４</v>
      </c>
      <c r="C53" s="18">
        <v>3</v>
      </c>
      <c r="D53" s="17" t="s">
        <v>14</v>
      </c>
      <c r="E53" s="18">
        <v>3</v>
      </c>
      <c r="F53" s="19" t="str">
        <f>B47</f>
        <v>勝田二</v>
      </c>
      <c r="G53" s="16"/>
      <c r="H53" s="95"/>
      <c r="I53" s="23">
        <f>IF(T47="","",+T47)</f>
        <v>3</v>
      </c>
      <c r="J53" s="24" t="str">
        <f>IF(I53="","","-")</f>
        <v>-</v>
      </c>
      <c r="K53" s="25">
        <f>R47</f>
        <v>3</v>
      </c>
      <c r="L53" s="23">
        <f>IF(T49="","",+T49)</f>
        <v>3</v>
      </c>
      <c r="M53" s="24" t="str">
        <f>IF(L53="","","-")</f>
        <v>-</v>
      </c>
      <c r="N53" s="25">
        <f>R49</f>
        <v>2</v>
      </c>
      <c r="O53" s="23">
        <f>IF(T51="","",T51)</f>
        <v>2</v>
      </c>
      <c r="P53" s="24" t="str">
        <f>IF(O53="","","-")</f>
        <v>-</v>
      </c>
      <c r="Q53" s="25">
        <f>R51</f>
        <v>3</v>
      </c>
      <c r="R53" s="82"/>
      <c r="S53" s="83"/>
      <c r="T53" s="84"/>
      <c r="U53" s="72"/>
      <c r="V53" s="72"/>
      <c r="W53" s="72"/>
      <c r="X53" s="72"/>
      <c r="Y53" s="72"/>
      <c r="Z53" s="72"/>
      <c r="AA53" s="72"/>
      <c r="AB53" s="89"/>
      <c r="AD53" s="2">
        <f>SUM(I53,L53,O53,R53)</f>
        <v>8</v>
      </c>
      <c r="AE53" s="2">
        <f>SUM(K53,N53,Q53,T53,)</f>
        <v>8</v>
      </c>
      <c r="AF53" s="2">
        <f>IF(AG53=0,"",RANK(AG53,$AG$47:$AG$53))</f>
        <v>2</v>
      </c>
      <c r="AG53" s="2">
        <f>AA52*10000+Z52*100+X52</f>
        <v>40008</v>
      </c>
    </row>
    <row r="54" spans="1:7" ht="19.5" customHeight="1" thickBot="1">
      <c r="A54" s="28" t="s">
        <v>21</v>
      </c>
      <c r="B54" s="20" t="str">
        <f>B45</f>
        <v>潮来一</v>
      </c>
      <c r="C54" s="21">
        <v>0</v>
      </c>
      <c r="D54" s="20" t="s">
        <v>14</v>
      </c>
      <c r="E54" s="21">
        <v>9</v>
      </c>
      <c r="F54" s="22" t="str">
        <f>B46</f>
        <v>鹿　島</v>
      </c>
      <c r="G54" s="16"/>
    </row>
  </sheetData>
  <sheetProtection/>
  <mergeCells count="289">
    <mergeCell ref="W52:W53"/>
    <mergeCell ref="H50:H51"/>
    <mergeCell ref="L50:N50"/>
    <mergeCell ref="O50:Q51"/>
    <mergeCell ref="R50:T50"/>
    <mergeCell ref="R52:T53"/>
    <mergeCell ref="X52:X53"/>
    <mergeCell ref="X50:X51"/>
    <mergeCell ref="Y50:Y51"/>
    <mergeCell ref="Y52:Y53"/>
    <mergeCell ref="U50:U51"/>
    <mergeCell ref="V50:V51"/>
    <mergeCell ref="W50:W51"/>
    <mergeCell ref="U52:U53"/>
    <mergeCell ref="V52:V53"/>
    <mergeCell ref="H52:H53"/>
    <mergeCell ref="I52:K52"/>
    <mergeCell ref="L52:N52"/>
    <mergeCell ref="O52:Q52"/>
    <mergeCell ref="Z50:Z51"/>
    <mergeCell ref="AA50:AA51"/>
    <mergeCell ref="AB52:AB53"/>
    <mergeCell ref="AB50:AB51"/>
    <mergeCell ref="Z52:Z53"/>
    <mergeCell ref="AA52:AA53"/>
    <mergeCell ref="AB48:AB49"/>
    <mergeCell ref="I50:K50"/>
    <mergeCell ref="V48:V49"/>
    <mergeCell ref="W48:W49"/>
    <mergeCell ref="X48:X49"/>
    <mergeCell ref="Y48:Y49"/>
    <mergeCell ref="L48:N49"/>
    <mergeCell ref="O48:Q48"/>
    <mergeCell ref="R48:T48"/>
    <mergeCell ref="Z48:Z49"/>
    <mergeCell ref="AA48:AA49"/>
    <mergeCell ref="U48:U49"/>
    <mergeCell ref="I44:K45"/>
    <mergeCell ref="Y46:Y47"/>
    <mergeCell ref="Z46:Z47"/>
    <mergeCell ref="AA46:AA47"/>
    <mergeCell ref="I39:K39"/>
    <mergeCell ref="L39:N39"/>
    <mergeCell ref="O39:Q39"/>
    <mergeCell ref="H48:H49"/>
    <mergeCell ref="I48:K48"/>
    <mergeCell ref="I46:K47"/>
    <mergeCell ref="H46:H47"/>
    <mergeCell ref="L44:N45"/>
    <mergeCell ref="R44:T45"/>
    <mergeCell ref="H31:H32"/>
    <mergeCell ref="H37:H38"/>
    <mergeCell ref="L35:N36"/>
    <mergeCell ref="L37:N37"/>
    <mergeCell ref="O37:Q38"/>
    <mergeCell ref="R37:T37"/>
    <mergeCell ref="I37:K37"/>
    <mergeCell ref="H39:H40"/>
    <mergeCell ref="H26:H27"/>
    <mergeCell ref="I26:K26"/>
    <mergeCell ref="R31:T32"/>
    <mergeCell ref="L26:N26"/>
    <mergeCell ref="L31:N32"/>
    <mergeCell ref="I31:K32"/>
    <mergeCell ref="O31:Q32"/>
    <mergeCell ref="R35:T35"/>
    <mergeCell ref="R39:T40"/>
    <mergeCell ref="W46:W47"/>
    <mergeCell ref="X46:X47"/>
    <mergeCell ref="X44:X45"/>
    <mergeCell ref="U46:U47"/>
    <mergeCell ref="V46:V47"/>
    <mergeCell ref="U39:U40"/>
    <mergeCell ref="AB46:AB47"/>
    <mergeCell ref="R46:T46"/>
    <mergeCell ref="H44:H45"/>
    <mergeCell ref="O44:Q45"/>
    <mergeCell ref="L46:N46"/>
    <mergeCell ref="O46:Q46"/>
    <mergeCell ref="U44:U45"/>
    <mergeCell ref="AB44:AB45"/>
    <mergeCell ref="Y44:Y45"/>
    <mergeCell ref="AA44:AA45"/>
    <mergeCell ref="U37:U38"/>
    <mergeCell ref="V37:V38"/>
    <mergeCell ref="W37:W38"/>
    <mergeCell ref="V44:V45"/>
    <mergeCell ref="W44:W45"/>
    <mergeCell ref="Z44:Z45"/>
    <mergeCell ref="V39:V40"/>
    <mergeCell ref="Y39:Y40"/>
    <mergeCell ref="Y37:Y38"/>
    <mergeCell ref="W39:W40"/>
    <mergeCell ref="X39:X40"/>
    <mergeCell ref="X37:X38"/>
    <mergeCell ref="Z37:Z38"/>
    <mergeCell ref="AA37:AA38"/>
    <mergeCell ref="AB37:AB38"/>
    <mergeCell ref="Z39:Z40"/>
    <mergeCell ref="AA39:AA40"/>
    <mergeCell ref="AB39:AB40"/>
    <mergeCell ref="V33:V34"/>
    <mergeCell ref="W33:W34"/>
    <mergeCell ref="H33:H34"/>
    <mergeCell ref="L33:N33"/>
    <mergeCell ref="R33:T33"/>
    <mergeCell ref="I33:K34"/>
    <mergeCell ref="O33:Q33"/>
    <mergeCell ref="U33:U34"/>
    <mergeCell ref="AB35:AB36"/>
    <mergeCell ref="AB33:AB34"/>
    <mergeCell ref="H35:H36"/>
    <mergeCell ref="I35:K35"/>
    <mergeCell ref="O35:Q35"/>
    <mergeCell ref="U35:U36"/>
    <mergeCell ref="V35:V36"/>
    <mergeCell ref="W35:W36"/>
    <mergeCell ref="X35:X36"/>
    <mergeCell ref="X33:X34"/>
    <mergeCell ref="Z33:Z34"/>
    <mergeCell ref="AA33:AA34"/>
    <mergeCell ref="Y35:Y36"/>
    <mergeCell ref="Z35:Z36"/>
    <mergeCell ref="AA35:AA36"/>
    <mergeCell ref="Y33:Y34"/>
    <mergeCell ref="AB31:AB32"/>
    <mergeCell ref="V31:V32"/>
    <mergeCell ref="W31:W32"/>
    <mergeCell ref="X31:X32"/>
    <mergeCell ref="Y31:Y32"/>
    <mergeCell ref="Z31:Z32"/>
    <mergeCell ref="AA31:AA32"/>
    <mergeCell ref="O20:Q20"/>
    <mergeCell ref="R20:T20"/>
    <mergeCell ref="U20:U21"/>
    <mergeCell ref="L24:N24"/>
    <mergeCell ref="U24:U25"/>
    <mergeCell ref="U18:U19"/>
    <mergeCell ref="U31:U32"/>
    <mergeCell ref="R22:T22"/>
    <mergeCell ref="U22:U23"/>
    <mergeCell ref="B19:F19"/>
    <mergeCell ref="L18:N19"/>
    <mergeCell ref="O18:Q19"/>
    <mergeCell ref="R18:T19"/>
    <mergeCell ref="X7:X8"/>
    <mergeCell ref="U5:U6"/>
    <mergeCell ref="AB5:AB6"/>
    <mergeCell ref="V7:V8"/>
    <mergeCell ref="W7:W8"/>
    <mergeCell ref="AA5:AA6"/>
    <mergeCell ref="W5:W6"/>
    <mergeCell ref="X5:X6"/>
    <mergeCell ref="V5:V6"/>
    <mergeCell ref="Y5:Y6"/>
    <mergeCell ref="L7:N7"/>
    <mergeCell ref="O7:Q7"/>
    <mergeCell ref="R7:T7"/>
    <mergeCell ref="U7:U8"/>
    <mergeCell ref="H9:H10"/>
    <mergeCell ref="I9:K9"/>
    <mergeCell ref="H7:H8"/>
    <mergeCell ref="I7:K8"/>
    <mergeCell ref="AB9:AB10"/>
    <mergeCell ref="Y7:Y8"/>
    <mergeCell ref="Z7:Z8"/>
    <mergeCell ref="AA7:AA8"/>
    <mergeCell ref="AB7:AB8"/>
    <mergeCell ref="Y9:Y10"/>
    <mergeCell ref="Z9:Z10"/>
    <mergeCell ref="AA9:AA10"/>
    <mergeCell ref="W11:W12"/>
    <mergeCell ref="X11:X12"/>
    <mergeCell ref="X9:X10"/>
    <mergeCell ref="W9:W10"/>
    <mergeCell ref="AB11:AB12"/>
    <mergeCell ref="V11:V12"/>
    <mergeCell ref="U11:U12"/>
    <mergeCell ref="H11:H12"/>
    <mergeCell ref="I11:K11"/>
    <mergeCell ref="R11:T11"/>
    <mergeCell ref="AA11:AA12"/>
    <mergeCell ref="I13:K13"/>
    <mergeCell ref="X13:X14"/>
    <mergeCell ref="L9:N10"/>
    <mergeCell ref="O9:Q9"/>
    <mergeCell ref="R9:T9"/>
    <mergeCell ref="U9:U10"/>
    <mergeCell ref="V9:V10"/>
    <mergeCell ref="A1:AB2"/>
    <mergeCell ref="B6:F6"/>
    <mergeCell ref="R5:T6"/>
    <mergeCell ref="A4:C4"/>
    <mergeCell ref="D4:F4"/>
    <mergeCell ref="H5:H6"/>
    <mergeCell ref="I5:K6"/>
    <mergeCell ref="L5:N6"/>
    <mergeCell ref="O5:Q6"/>
    <mergeCell ref="Z5:Z6"/>
    <mergeCell ref="AB13:AB14"/>
    <mergeCell ref="W13:W14"/>
    <mergeCell ref="V18:V19"/>
    <mergeCell ref="L20:N20"/>
    <mergeCell ref="U13:U14"/>
    <mergeCell ref="V13:V14"/>
    <mergeCell ref="L13:N13"/>
    <mergeCell ref="Y13:Y14"/>
    <mergeCell ref="Z13:Z14"/>
    <mergeCell ref="AB18:AB19"/>
    <mergeCell ref="AA13:AA14"/>
    <mergeCell ref="O13:Q13"/>
    <mergeCell ref="R13:T14"/>
    <mergeCell ref="Y11:Y12"/>
    <mergeCell ref="Z11:Z12"/>
    <mergeCell ref="O11:Q12"/>
    <mergeCell ref="Y26:Y27"/>
    <mergeCell ref="B7:F7"/>
    <mergeCell ref="B5:F5"/>
    <mergeCell ref="B8:F8"/>
    <mergeCell ref="L11:N11"/>
    <mergeCell ref="H22:H23"/>
    <mergeCell ref="I22:K22"/>
    <mergeCell ref="L22:N23"/>
    <mergeCell ref="O22:Q22"/>
    <mergeCell ref="H13:H14"/>
    <mergeCell ref="Z26:Z27"/>
    <mergeCell ref="AA26:AA27"/>
    <mergeCell ref="AB26:AB27"/>
    <mergeCell ref="AB22:AB23"/>
    <mergeCell ref="Z22:Z23"/>
    <mergeCell ref="V20:V21"/>
    <mergeCell ref="X24:X25"/>
    <mergeCell ref="Y24:Y25"/>
    <mergeCell ref="X22:X23"/>
    <mergeCell ref="Y22:Y23"/>
    <mergeCell ref="V22:V23"/>
    <mergeCell ref="Z24:Z25"/>
    <mergeCell ref="W22:W23"/>
    <mergeCell ref="W20:W21"/>
    <mergeCell ref="X20:X21"/>
    <mergeCell ref="W24:W25"/>
    <mergeCell ref="Y20:Y21"/>
    <mergeCell ref="AA24:AA25"/>
    <mergeCell ref="AB24:AB25"/>
    <mergeCell ref="AB20:AB21"/>
    <mergeCell ref="AA22:AA23"/>
    <mergeCell ref="B20:F20"/>
    <mergeCell ref="H20:H21"/>
    <mergeCell ref="B21:F21"/>
    <mergeCell ref="I24:K24"/>
    <mergeCell ref="I20:K21"/>
    <mergeCell ref="H24:H25"/>
    <mergeCell ref="X26:X27"/>
    <mergeCell ref="U26:U27"/>
    <mergeCell ref="V26:V27"/>
    <mergeCell ref="O24:Q25"/>
    <mergeCell ref="R24:T24"/>
    <mergeCell ref="O26:Q26"/>
    <mergeCell ref="R26:T27"/>
    <mergeCell ref="W26:W27"/>
    <mergeCell ref="V24:V25"/>
    <mergeCell ref="C9:E9"/>
    <mergeCell ref="A17:C17"/>
    <mergeCell ref="D17:F17"/>
    <mergeCell ref="B18:F18"/>
    <mergeCell ref="AA18:AA19"/>
    <mergeCell ref="Z20:Z21"/>
    <mergeCell ref="AA20:AA21"/>
    <mergeCell ref="C22:E22"/>
    <mergeCell ref="H18:H19"/>
    <mergeCell ref="I18:K19"/>
    <mergeCell ref="W18:W19"/>
    <mergeCell ref="Z18:Z19"/>
    <mergeCell ref="Y18:Y19"/>
    <mergeCell ref="X18:X19"/>
    <mergeCell ref="A30:C30"/>
    <mergeCell ref="D30:F30"/>
    <mergeCell ref="B31:F31"/>
    <mergeCell ref="C35:E35"/>
    <mergeCell ref="B33:F33"/>
    <mergeCell ref="B34:F34"/>
    <mergeCell ref="B32:F32"/>
    <mergeCell ref="A43:C43"/>
    <mergeCell ref="D43:F43"/>
    <mergeCell ref="B44:F44"/>
    <mergeCell ref="C48:E48"/>
    <mergeCell ref="B45:F45"/>
    <mergeCell ref="B46:F46"/>
    <mergeCell ref="B47:F47"/>
  </mergeCells>
  <dataValidations count="1">
    <dataValidation allowBlank="1" showInputMessage="1" showErrorMessage="1" imeMode="off" sqref="L20 L46 L48 M53:Q53 O52 J53:K53 R52 L50:L53 I48:I53 O49:T49 R48 O48 R50 R46 O46 M51:N51 J51:K51 J49:K49 O50 R51:T51 L47:T47 I46 L33 L35 M40:Q40 O39 J40:K40 R39 L37:L40 I35:I40 O36:T36 R35 O35 R37 R33 O33 M38:N38 J38:K38 J36:K36 O37 R38:T38 L34:T34 I33 L22 M27:Q27 O26 J27:K27 R26 L24:L27 I22:I27 O23:T23 R22 O22 R24 R20 O20 M25:N25 J25:K25 J23:K23 O24 R25:T25 L21:T21 I20 L7 L9 M14:Q14 O13 J14:K14 R13 L11:L14 I9:I14 O10:T10 R9 O9 R11 R7 O7 M12:N12 J12:K12 J10:K10 O11 R12:T12 L8:T8 I7"/>
  </dataValidations>
  <printOptions/>
  <pageMargins left="0.5905511811023623" right="0" top="0.7874015748031497" bottom="0.3937007874015748" header="0.3937007874015748" footer="0.196850393700787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4"/>
  <sheetViews>
    <sheetView zoomScale="75" zoomScaleNormal="75" zoomScalePageLayoutView="0" workbookViewId="0" topLeftCell="A28">
      <selection activeCell="F28" sqref="F28"/>
    </sheetView>
  </sheetViews>
  <sheetFormatPr defaultColWidth="9.00390625" defaultRowHeight="13.5"/>
  <cols>
    <col min="1" max="1" width="6.25390625" style="2" customWidth="1"/>
    <col min="2" max="2" width="10.00390625" style="2" customWidth="1"/>
    <col min="3" max="5" width="4.375" style="2" customWidth="1"/>
    <col min="6" max="6" width="10.00390625" style="2" customWidth="1"/>
    <col min="7" max="7" width="2.375" style="2" customWidth="1"/>
    <col min="8" max="8" width="11.125" style="2" customWidth="1"/>
    <col min="9" max="20" width="3.625" style="2" customWidth="1"/>
    <col min="21" max="28" width="4.625" style="2" customWidth="1"/>
    <col min="29" max="16384" width="9.00390625" style="2" customWidth="1"/>
  </cols>
  <sheetData>
    <row r="1" spans="1:28" ht="22.5" customHeight="1">
      <c r="A1" s="94" t="s">
        <v>79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28" ht="22.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</row>
    <row r="3" spans="1:28" ht="22.5" customHeight="1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</row>
    <row r="4" spans="1:8" ht="19.5" customHeight="1" thickBot="1">
      <c r="A4" s="48" t="s">
        <v>31</v>
      </c>
      <c r="B4" s="49"/>
      <c r="C4" s="49"/>
      <c r="D4" s="50" t="s">
        <v>22</v>
      </c>
      <c r="E4" s="50"/>
      <c r="F4" s="51"/>
      <c r="G4" s="3"/>
      <c r="H4" s="30" t="s">
        <v>83</v>
      </c>
    </row>
    <row r="5" spans="1:28" ht="19.5" customHeight="1">
      <c r="A5" s="5">
        <v>1</v>
      </c>
      <c r="B5" s="52" t="s">
        <v>62</v>
      </c>
      <c r="C5" s="53"/>
      <c r="D5" s="53"/>
      <c r="E5" s="53"/>
      <c r="F5" s="54"/>
      <c r="G5" s="4"/>
      <c r="H5" s="101"/>
      <c r="I5" s="70" t="str">
        <f>B5</f>
        <v>神栖２</v>
      </c>
      <c r="J5" s="70"/>
      <c r="K5" s="70"/>
      <c r="L5" s="70" t="str">
        <f>B6</f>
        <v>小見川</v>
      </c>
      <c r="M5" s="70"/>
      <c r="N5" s="70"/>
      <c r="O5" s="70" t="str">
        <f>B7</f>
        <v>麻　生</v>
      </c>
      <c r="P5" s="70"/>
      <c r="Q5" s="70"/>
      <c r="R5" s="70" t="str">
        <f>B8</f>
        <v>下　根</v>
      </c>
      <c r="S5" s="70"/>
      <c r="T5" s="70"/>
      <c r="U5" s="64" t="s">
        <v>3</v>
      </c>
      <c r="V5" s="64" t="s">
        <v>4</v>
      </c>
      <c r="W5" s="64" t="s">
        <v>11</v>
      </c>
      <c r="X5" s="64" t="s">
        <v>1</v>
      </c>
      <c r="Y5" s="64" t="s">
        <v>2</v>
      </c>
      <c r="Z5" s="64" t="s">
        <v>5</v>
      </c>
      <c r="AA5" s="64" t="s">
        <v>12</v>
      </c>
      <c r="AB5" s="99" t="s">
        <v>0</v>
      </c>
    </row>
    <row r="6" spans="1:28" ht="19.5" customHeight="1" thickBot="1">
      <c r="A6" s="6">
        <v>2</v>
      </c>
      <c r="B6" s="58" t="s">
        <v>63</v>
      </c>
      <c r="C6" s="59"/>
      <c r="D6" s="59"/>
      <c r="E6" s="59"/>
      <c r="F6" s="60"/>
      <c r="G6" s="4"/>
      <c r="H6" s="102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65"/>
      <c r="V6" s="65"/>
      <c r="W6" s="65"/>
      <c r="X6" s="65"/>
      <c r="Y6" s="65"/>
      <c r="Z6" s="65"/>
      <c r="AA6" s="65"/>
      <c r="AB6" s="100"/>
    </row>
    <row r="7" spans="1:28" ht="19.5" customHeight="1" thickTop="1">
      <c r="A7" s="6">
        <v>3</v>
      </c>
      <c r="B7" s="58" t="s">
        <v>64</v>
      </c>
      <c r="C7" s="59"/>
      <c r="D7" s="59"/>
      <c r="E7" s="59"/>
      <c r="F7" s="60"/>
      <c r="G7" s="4"/>
      <c r="H7" s="85" t="str">
        <f>I5</f>
        <v>神栖２</v>
      </c>
      <c r="I7" s="96"/>
      <c r="J7" s="97"/>
      <c r="K7" s="98"/>
      <c r="L7" s="90" t="str">
        <f>IF(L8="","",IF(L8-N8&gt;=1,"○",IF(L8-N8&lt;=-1,"●",IF(L8="","",IF(L8-N8=0,"△","")))))</f>
        <v>○</v>
      </c>
      <c r="M7" s="91"/>
      <c r="N7" s="92"/>
      <c r="O7" s="90" t="str">
        <f>IF(O8="","",IF(O8-Q8&gt;=1,"○",IF(O8-Q8&lt;=-1,"●",IF(O8="","",IF(O8-Q8=0,"△","")))))</f>
        <v>●</v>
      </c>
      <c r="P7" s="91"/>
      <c r="Q7" s="92"/>
      <c r="R7" s="90" t="str">
        <f>IF(R8="","",IF(R8-T8&gt;=1,"○",IF(R8-T8&lt;=-1,"●",IF(R8="","",IF(R8-T8=0,"△","")))))</f>
        <v>●</v>
      </c>
      <c r="S7" s="91"/>
      <c r="T7" s="92"/>
      <c r="U7" s="66">
        <f>COUNTIF($I7:$T7,"○")</f>
        <v>1</v>
      </c>
      <c r="V7" s="66">
        <f>COUNTIF($I7:$T7,"●")</f>
        <v>2</v>
      </c>
      <c r="W7" s="66">
        <f>COUNTIF($I7:$T7,"△")</f>
        <v>0</v>
      </c>
      <c r="X7" s="66">
        <f>IF(AD8="","",AD8)</f>
        <v>1</v>
      </c>
      <c r="Y7" s="66">
        <f>IF(AE8="","",AE8)</f>
        <v>4</v>
      </c>
      <c r="Z7" s="66">
        <f>+X7-Y7</f>
        <v>-3</v>
      </c>
      <c r="AA7" s="66">
        <f>U7*3+W7</f>
        <v>3</v>
      </c>
      <c r="AB7" s="88">
        <f>+AF8</f>
        <v>3</v>
      </c>
    </row>
    <row r="8" spans="1:33" ht="19.5" customHeight="1" thickBot="1">
      <c r="A8" s="6">
        <v>4</v>
      </c>
      <c r="B8" s="61" t="s">
        <v>65</v>
      </c>
      <c r="C8" s="62"/>
      <c r="D8" s="62"/>
      <c r="E8" s="62"/>
      <c r="F8" s="63"/>
      <c r="G8" s="4"/>
      <c r="H8" s="86"/>
      <c r="I8" s="76"/>
      <c r="J8" s="77"/>
      <c r="K8" s="78"/>
      <c r="L8" s="7">
        <f>IF(C10="","",C10)</f>
        <v>1</v>
      </c>
      <c r="M8" s="8" t="str">
        <f>IF(L8="","","-")</f>
        <v>-</v>
      </c>
      <c r="N8" s="9">
        <f>IF(E10="","",E10)</f>
        <v>0</v>
      </c>
      <c r="O8" s="7">
        <f>IF(C12="","",C12)</f>
        <v>0</v>
      </c>
      <c r="P8" s="8" t="str">
        <f>IF(O8="","","-")</f>
        <v>-</v>
      </c>
      <c r="Q8" s="9">
        <f>IF(E12="","",E12)</f>
        <v>2</v>
      </c>
      <c r="R8" s="7">
        <f>IF(C14="","",C14)</f>
        <v>0</v>
      </c>
      <c r="S8" s="8" t="str">
        <f>IF(R8="","","-")</f>
        <v>-</v>
      </c>
      <c r="T8" s="9">
        <f>IF(E14="","",E14)</f>
        <v>2</v>
      </c>
      <c r="U8" s="67"/>
      <c r="V8" s="67"/>
      <c r="W8" s="67"/>
      <c r="X8" s="67"/>
      <c r="Y8" s="67"/>
      <c r="Z8" s="67"/>
      <c r="AA8" s="67"/>
      <c r="AB8" s="87"/>
      <c r="AD8" s="2">
        <f>SUM(I8,L8,O8,R8)</f>
        <v>1</v>
      </c>
      <c r="AE8" s="2">
        <f>SUM(K8,N8,Q8,T8,)</f>
        <v>4</v>
      </c>
      <c r="AF8" s="2">
        <f>IF(AG8=0,"",RANK(AG8,$AG$7:$AG$14))</f>
        <v>3</v>
      </c>
      <c r="AG8" s="2">
        <f>AA7*10000+Z7*100+X7</f>
        <v>29701</v>
      </c>
    </row>
    <row r="9" spans="1:28" ht="19.5" customHeight="1" thickBot="1" thickTop="1">
      <c r="A9" s="10" t="s">
        <v>15</v>
      </c>
      <c r="B9" s="11" t="s">
        <v>13</v>
      </c>
      <c r="C9" s="55">
        <v>41027</v>
      </c>
      <c r="D9" s="56"/>
      <c r="E9" s="57"/>
      <c r="F9" s="12" t="s">
        <v>13</v>
      </c>
      <c r="G9" s="4"/>
      <c r="H9" s="93" t="str">
        <f>L5</f>
        <v>小見川</v>
      </c>
      <c r="I9" s="79" t="str">
        <f>IF(I10="","",IF(I10-K10&gt;=1,"○",IF(I10-K10&lt;=-1,"●",IF(I10="","",IF(I10-K10=0,"△","")))))</f>
        <v>●</v>
      </c>
      <c r="J9" s="80"/>
      <c r="K9" s="81"/>
      <c r="L9" s="73"/>
      <c r="M9" s="74"/>
      <c r="N9" s="75"/>
      <c r="O9" s="79" t="str">
        <f>IF(O10="","",IF(O10-Q10&gt;=1,"○",IF(O10-Q10&lt;=-1,"●",IF(O10="","",IF(O10-Q10=0,"△","")))))</f>
        <v>●</v>
      </c>
      <c r="P9" s="80"/>
      <c r="Q9" s="81"/>
      <c r="R9" s="79" t="str">
        <f>IF(R10="","",IF(R10-T10&gt;=1,"○",IF(R10-T10&lt;=-1,"●",IF(R10="","",IF(R10-T10=0,"△","")))))</f>
        <v>●</v>
      </c>
      <c r="S9" s="80"/>
      <c r="T9" s="81"/>
      <c r="U9" s="66">
        <f>COUNTIF($I9:$T9,"○")</f>
        <v>0</v>
      </c>
      <c r="V9" s="66">
        <f>COUNTIF($I9:$T9,"●")</f>
        <v>3</v>
      </c>
      <c r="W9" s="66">
        <f>COUNTIF($I9:$T9,"△")</f>
        <v>0</v>
      </c>
      <c r="X9" s="66">
        <f>IF(AD10="","",AD10)</f>
        <v>0</v>
      </c>
      <c r="Y9" s="66">
        <f>IF(AE10="","",AE10)</f>
        <v>5</v>
      </c>
      <c r="Z9" s="66">
        <f>+X9-Y9</f>
        <v>-5</v>
      </c>
      <c r="AA9" s="66">
        <f>U9*3+W9</f>
        <v>0</v>
      </c>
      <c r="AB9" s="87">
        <f>+AF10</f>
        <v>4</v>
      </c>
    </row>
    <row r="10" spans="1:33" ht="19.5" customHeight="1" thickTop="1">
      <c r="A10" s="26" t="s">
        <v>23</v>
      </c>
      <c r="B10" s="13" t="str">
        <f>B5</f>
        <v>神栖２</v>
      </c>
      <c r="C10" s="14">
        <v>1</v>
      </c>
      <c r="D10" s="13" t="s">
        <v>14</v>
      </c>
      <c r="E10" s="14">
        <v>0</v>
      </c>
      <c r="F10" s="15" t="str">
        <f>B6</f>
        <v>小見川</v>
      </c>
      <c r="G10" s="4"/>
      <c r="H10" s="86"/>
      <c r="I10" s="7">
        <f>IF(N8="","",+N8)</f>
        <v>0</v>
      </c>
      <c r="J10" s="8" t="str">
        <f>IF(I10="","","-")</f>
        <v>-</v>
      </c>
      <c r="K10" s="9">
        <f>+L8</f>
        <v>1</v>
      </c>
      <c r="L10" s="76"/>
      <c r="M10" s="77"/>
      <c r="N10" s="78"/>
      <c r="O10" s="7">
        <f>IF(C15="","",C15)</f>
        <v>0</v>
      </c>
      <c r="P10" s="8" t="str">
        <f>IF(O10="","","-")</f>
        <v>-</v>
      </c>
      <c r="Q10" s="9">
        <f>IF(E15="","",E15)</f>
        <v>1</v>
      </c>
      <c r="R10" s="7">
        <f>IF(C13="","",C13)</f>
        <v>0</v>
      </c>
      <c r="S10" s="8" t="str">
        <f>IF(R10="","","-")</f>
        <v>-</v>
      </c>
      <c r="T10" s="9">
        <f>IF(E13="","",E13)</f>
        <v>3</v>
      </c>
      <c r="U10" s="67"/>
      <c r="V10" s="67"/>
      <c r="W10" s="67"/>
      <c r="X10" s="67"/>
      <c r="Y10" s="67"/>
      <c r="Z10" s="67"/>
      <c r="AA10" s="67"/>
      <c r="AB10" s="87"/>
      <c r="AD10" s="2">
        <f>SUM(I10,L10,O10,R10)</f>
        <v>0</v>
      </c>
      <c r="AE10" s="2">
        <f>SUM(K10,N10,Q10,T10,)</f>
        <v>5</v>
      </c>
      <c r="AF10" s="2">
        <f>IF(AG10=0,"",RANK(AG10,$AG$7:$AG$14))</f>
        <v>4</v>
      </c>
      <c r="AG10" s="2">
        <f>AA9*10000+Z9*100+X9</f>
        <v>-500</v>
      </c>
    </row>
    <row r="11" spans="1:28" ht="19.5" customHeight="1">
      <c r="A11" s="27" t="s">
        <v>24</v>
      </c>
      <c r="B11" s="17" t="str">
        <f>B7</f>
        <v>麻　生</v>
      </c>
      <c r="C11" s="18">
        <v>1</v>
      </c>
      <c r="D11" s="17" t="s">
        <v>14</v>
      </c>
      <c r="E11" s="18">
        <v>0</v>
      </c>
      <c r="F11" s="19" t="str">
        <f>B8</f>
        <v>下　根</v>
      </c>
      <c r="G11" s="16"/>
      <c r="H11" s="93" t="str">
        <f>O5</f>
        <v>麻　生</v>
      </c>
      <c r="I11" s="79" t="str">
        <f>IF(I12="","",IF(I12-K12&gt;=1,"○",IF(I12-K12&lt;=-1,"●",IF(I12="","",IF(I12-K12=0,"△","")))))</f>
        <v>○</v>
      </c>
      <c r="J11" s="80"/>
      <c r="K11" s="81"/>
      <c r="L11" s="79" t="str">
        <f>IF(L12="","",IF(L12-N12&gt;=1,"○",IF(L12-N12&lt;=-1,"●",IF(L12="","",IF(L12-N12=0,"△","")))))</f>
        <v>○</v>
      </c>
      <c r="M11" s="80"/>
      <c r="N11" s="81"/>
      <c r="O11" s="73"/>
      <c r="P11" s="74"/>
      <c r="Q11" s="75"/>
      <c r="R11" s="79" t="str">
        <f>IF(R12="","",IF(R12-T12&gt;=1,"○",IF(R12-T12&lt;=-1,"●",IF(R12="","",IF(R12-T12=0,"△","")))))</f>
        <v>○</v>
      </c>
      <c r="S11" s="80"/>
      <c r="T11" s="81"/>
      <c r="U11" s="66">
        <f>COUNTIF($I11:$T11,"○")</f>
        <v>3</v>
      </c>
      <c r="V11" s="66">
        <f>COUNTIF($I11:$T11,"●")</f>
        <v>0</v>
      </c>
      <c r="W11" s="66">
        <f>COUNTIF($I11:$T11,"△")</f>
        <v>0</v>
      </c>
      <c r="X11" s="66">
        <f>IF(AD12="","",AD12)</f>
        <v>4</v>
      </c>
      <c r="Y11" s="66">
        <f>IF(AE12="","",AE12)</f>
        <v>0</v>
      </c>
      <c r="Z11" s="66">
        <f>+X11-Y11</f>
        <v>4</v>
      </c>
      <c r="AA11" s="66">
        <f>U11*3+W11</f>
        <v>9</v>
      </c>
      <c r="AB11" s="87">
        <f>+AF12</f>
        <v>1</v>
      </c>
    </row>
    <row r="12" spans="1:33" ht="19.5" customHeight="1">
      <c r="A12" s="27" t="s">
        <v>25</v>
      </c>
      <c r="B12" s="17" t="str">
        <f>B5</f>
        <v>神栖２</v>
      </c>
      <c r="C12" s="18">
        <v>0</v>
      </c>
      <c r="D12" s="17" t="s">
        <v>14</v>
      </c>
      <c r="E12" s="18">
        <v>2</v>
      </c>
      <c r="F12" s="19" t="str">
        <f>B11</f>
        <v>麻　生</v>
      </c>
      <c r="G12" s="16"/>
      <c r="H12" s="86"/>
      <c r="I12" s="7">
        <f>IF(Q8="","",+Q8)</f>
        <v>2</v>
      </c>
      <c r="J12" s="8" t="str">
        <f>IF(I12="","","-")</f>
        <v>-</v>
      </c>
      <c r="K12" s="9">
        <f>O8</f>
        <v>0</v>
      </c>
      <c r="L12" s="7">
        <f>IF(Q10="","",Q10)</f>
        <v>1</v>
      </c>
      <c r="M12" s="8" t="str">
        <f>IF(L12="","","-")</f>
        <v>-</v>
      </c>
      <c r="N12" s="9">
        <f>O10</f>
        <v>0</v>
      </c>
      <c r="O12" s="76"/>
      <c r="P12" s="77"/>
      <c r="Q12" s="78"/>
      <c r="R12" s="7">
        <f>IF(C11="","",C11)</f>
        <v>1</v>
      </c>
      <c r="S12" s="8" t="str">
        <f>IF(R12="","","-")</f>
        <v>-</v>
      </c>
      <c r="T12" s="9">
        <f>IF(E11="","",E11)</f>
        <v>0</v>
      </c>
      <c r="U12" s="67"/>
      <c r="V12" s="67"/>
      <c r="W12" s="67"/>
      <c r="X12" s="67"/>
      <c r="Y12" s="67"/>
      <c r="Z12" s="67"/>
      <c r="AA12" s="67"/>
      <c r="AB12" s="87"/>
      <c r="AD12" s="2">
        <f>SUM(I12,L12,O12,R12)</f>
        <v>4</v>
      </c>
      <c r="AE12" s="2">
        <f>SUM(K12,N12,Q12,T12,)</f>
        <v>0</v>
      </c>
      <c r="AF12" s="2">
        <f>IF(AG12=0,"",RANK(AG12,$AG$7:$AG$14))</f>
        <v>1</v>
      </c>
      <c r="AG12" s="2">
        <f>AA11*10000+Z11*100+X11</f>
        <v>90404</v>
      </c>
    </row>
    <row r="13" spans="1:28" ht="19.5" customHeight="1">
      <c r="A13" s="27" t="s">
        <v>26</v>
      </c>
      <c r="B13" s="17" t="str">
        <f>B6</f>
        <v>小見川</v>
      </c>
      <c r="C13" s="18">
        <v>0</v>
      </c>
      <c r="D13" s="17" t="s">
        <v>14</v>
      </c>
      <c r="E13" s="18">
        <v>3</v>
      </c>
      <c r="F13" s="19" t="str">
        <f>F11</f>
        <v>下　根</v>
      </c>
      <c r="G13" s="16"/>
      <c r="H13" s="93" t="str">
        <f>R5</f>
        <v>下　根</v>
      </c>
      <c r="I13" s="79" t="str">
        <f>IF(I14="","",IF(I14-K14&gt;=1,"○",IF(I14-K14&lt;=-1,"●",IF(I14="","",IF(I14-K14=0,"△","")))))</f>
        <v>○</v>
      </c>
      <c r="J13" s="80"/>
      <c r="K13" s="81"/>
      <c r="L13" s="79" t="str">
        <f>IF(L14="","",IF(L14-N14&gt;=1,"○",IF(L14-N14&lt;=-1,"●",IF(L14="","",IF(L14-N14=0,"△","")))))</f>
        <v>○</v>
      </c>
      <c r="M13" s="80"/>
      <c r="N13" s="81"/>
      <c r="O13" s="79" t="str">
        <f>IF(O14="","",IF(O14-Q14&gt;=1,"○",IF(O14-Q14&lt;=-1,"●",IF(O14="","",IF(O14-Q14=0,"△","")))))</f>
        <v>●</v>
      </c>
      <c r="P13" s="80"/>
      <c r="Q13" s="81"/>
      <c r="R13" s="73"/>
      <c r="S13" s="74"/>
      <c r="T13" s="75"/>
      <c r="U13" s="67">
        <f>COUNTIF($I13:$T13,"○")</f>
        <v>2</v>
      </c>
      <c r="V13" s="67">
        <f>COUNTIF($I13:$T13,"●")</f>
        <v>1</v>
      </c>
      <c r="W13" s="67">
        <f>COUNTIF($I13:$T13,"△")</f>
        <v>0</v>
      </c>
      <c r="X13" s="67">
        <f>IF(AD14="","",AD14)</f>
        <v>5</v>
      </c>
      <c r="Y13" s="67">
        <f>IF(AE14="","",AE14)</f>
        <v>1</v>
      </c>
      <c r="Z13" s="67">
        <f>+X13-Y13</f>
        <v>4</v>
      </c>
      <c r="AA13" s="67">
        <f>U13*3+W13</f>
        <v>6</v>
      </c>
      <c r="AB13" s="87">
        <f>+AF14</f>
        <v>2</v>
      </c>
    </row>
    <row r="14" spans="1:33" ht="19.5" customHeight="1" thickBot="1">
      <c r="A14" s="27" t="s">
        <v>27</v>
      </c>
      <c r="B14" s="17" t="str">
        <f>B5</f>
        <v>神栖２</v>
      </c>
      <c r="C14" s="18">
        <v>0</v>
      </c>
      <c r="D14" s="17" t="s">
        <v>14</v>
      </c>
      <c r="E14" s="18">
        <v>2</v>
      </c>
      <c r="F14" s="19" t="str">
        <f>B8</f>
        <v>下　根</v>
      </c>
      <c r="G14" s="16"/>
      <c r="H14" s="95"/>
      <c r="I14" s="23">
        <f>IF(T8="","",+T8)</f>
        <v>2</v>
      </c>
      <c r="J14" s="24" t="str">
        <f>IF(I14="","","-")</f>
        <v>-</v>
      </c>
      <c r="K14" s="25">
        <f>R8</f>
        <v>0</v>
      </c>
      <c r="L14" s="23">
        <f>IF(T10="","",+T10)</f>
        <v>3</v>
      </c>
      <c r="M14" s="24" t="str">
        <f>IF(L14="","","-")</f>
        <v>-</v>
      </c>
      <c r="N14" s="25">
        <f>R10</f>
        <v>0</v>
      </c>
      <c r="O14" s="23">
        <f>IF(T12="","",T12)</f>
        <v>0</v>
      </c>
      <c r="P14" s="24" t="str">
        <f>IF(O14="","","-")</f>
        <v>-</v>
      </c>
      <c r="Q14" s="25">
        <f>R12</f>
        <v>1</v>
      </c>
      <c r="R14" s="82"/>
      <c r="S14" s="83"/>
      <c r="T14" s="84"/>
      <c r="U14" s="72"/>
      <c r="V14" s="72"/>
      <c r="W14" s="72"/>
      <c r="X14" s="72"/>
      <c r="Y14" s="72"/>
      <c r="Z14" s="72"/>
      <c r="AA14" s="72"/>
      <c r="AB14" s="89"/>
      <c r="AD14" s="2">
        <f>SUM(I14,L14,O14,R14)</f>
        <v>5</v>
      </c>
      <c r="AE14" s="2">
        <f>SUM(K14,N14,Q14,T14,)</f>
        <v>1</v>
      </c>
      <c r="AF14" s="2">
        <f>IF(AG14=0,"",RANK(AG14,$AG$7:$AG$14))</f>
        <v>2</v>
      </c>
      <c r="AG14" s="2">
        <f>AA13*10000+Z13*100+X13</f>
        <v>60405</v>
      </c>
    </row>
    <row r="15" spans="1:7" ht="19.5" customHeight="1" thickBot="1">
      <c r="A15" s="28" t="s">
        <v>28</v>
      </c>
      <c r="B15" s="20" t="str">
        <f>B6</f>
        <v>小見川</v>
      </c>
      <c r="C15" s="21">
        <v>0</v>
      </c>
      <c r="D15" s="20" t="s">
        <v>14</v>
      </c>
      <c r="E15" s="21">
        <v>1</v>
      </c>
      <c r="F15" s="22" t="str">
        <f>B7</f>
        <v>麻　生</v>
      </c>
      <c r="G15" s="16"/>
    </row>
    <row r="16" ht="19.5" customHeight="1" thickBot="1"/>
    <row r="17" spans="1:8" ht="19.5" customHeight="1" thickBot="1">
      <c r="A17" s="48" t="s">
        <v>32</v>
      </c>
      <c r="B17" s="49"/>
      <c r="C17" s="49"/>
      <c r="D17" s="50" t="s">
        <v>29</v>
      </c>
      <c r="E17" s="50"/>
      <c r="F17" s="51"/>
      <c r="G17" s="3"/>
      <c r="H17" s="30" t="s">
        <v>86</v>
      </c>
    </row>
    <row r="18" spans="1:28" ht="19.5" customHeight="1">
      <c r="A18" s="5">
        <v>1</v>
      </c>
      <c r="B18" s="52" t="s">
        <v>66</v>
      </c>
      <c r="C18" s="53"/>
      <c r="D18" s="53"/>
      <c r="E18" s="53"/>
      <c r="F18" s="54"/>
      <c r="G18" s="4"/>
      <c r="H18" s="101"/>
      <c r="I18" s="70" t="str">
        <f>B18</f>
        <v>波崎一</v>
      </c>
      <c r="J18" s="70"/>
      <c r="K18" s="70"/>
      <c r="L18" s="70" t="str">
        <f>B19</f>
        <v>平　井</v>
      </c>
      <c r="M18" s="70"/>
      <c r="N18" s="70"/>
      <c r="O18" s="70" t="str">
        <f>B20</f>
        <v>高　松</v>
      </c>
      <c r="P18" s="70"/>
      <c r="Q18" s="70"/>
      <c r="R18" s="70" t="str">
        <f>B21</f>
        <v>鉾田北</v>
      </c>
      <c r="S18" s="70"/>
      <c r="T18" s="70"/>
      <c r="U18" s="64" t="s">
        <v>3</v>
      </c>
      <c r="V18" s="64" t="s">
        <v>4</v>
      </c>
      <c r="W18" s="64" t="s">
        <v>11</v>
      </c>
      <c r="X18" s="64" t="s">
        <v>1</v>
      </c>
      <c r="Y18" s="64" t="s">
        <v>2</v>
      </c>
      <c r="Z18" s="64" t="s">
        <v>5</v>
      </c>
      <c r="AA18" s="64" t="s">
        <v>12</v>
      </c>
      <c r="AB18" s="99" t="s">
        <v>0</v>
      </c>
    </row>
    <row r="19" spans="1:28" ht="19.5" customHeight="1" thickBot="1">
      <c r="A19" s="6">
        <v>2</v>
      </c>
      <c r="B19" s="58" t="s">
        <v>67</v>
      </c>
      <c r="C19" s="59"/>
      <c r="D19" s="59"/>
      <c r="E19" s="59"/>
      <c r="F19" s="60"/>
      <c r="G19" s="4"/>
      <c r="H19" s="102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65"/>
      <c r="V19" s="65"/>
      <c r="W19" s="65"/>
      <c r="X19" s="65"/>
      <c r="Y19" s="65"/>
      <c r="Z19" s="65"/>
      <c r="AA19" s="65"/>
      <c r="AB19" s="100"/>
    </row>
    <row r="20" spans="1:28" ht="19.5" customHeight="1" thickTop="1">
      <c r="A20" s="6">
        <v>3</v>
      </c>
      <c r="B20" s="58" t="s">
        <v>68</v>
      </c>
      <c r="C20" s="59"/>
      <c r="D20" s="59"/>
      <c r="E20" s="59"/>
      <c r="F20" s="60"/>
      <c r="G20" s="4"/>
      <c r="H20" s="85" t="str">
        <f>I18</f>
        <v>波崎一</v>
      </c>
      <c r="I20" s="96"/>
      <c r="J20" s="97"/>
      <c r="K20" s="98"/>
      <c r="L20" s="90" t="str">
        <f>IF(L21="","",IF(L21-N21&gt;=1,"○",IF(L21-N21&lt;=-1,"●",IF(L21="","",IF(L21-N21=0,"△","")))))</f>
        <v>●</v>
      </c>
      <c r="M20" s="91"/>
      <c r="N20" s="92"/>
      <c r="O20" s="90" t="str">
        <f>IF(O21="","",IF(O21-Q21&gt;=1,"○",IF(O21-Q21&lt;=-1,"●",IF(O21="","",IF(O21-Q21=0,"△","")))))</f>
        <v>●</v>
      </c>
      <c r="P20" s="91"/>
      <c r="Q20" s="92"/>
      <c r="R20" s="90" t="str">
        <f>IF(R21="","",IF(R21-T21&gt;=1,"○",IF(R21-T21&lt;=-1,"●",IF(R21="","",IF(R21-T21=0,"△","")))))</f>
        <v>△</v>
      </c>
      <c r="S20" s="91"/>
      <c r="T20" s="92"/>
      <c r="U20" s="66">
        <f>COUNTIF($I20:$T20,"○")</f>
        <v>0</v>
      </c>
      <c r="V20" s="66">
        <f>COUNTIF($I20:$T20,"●")</f>
        <v>2</v>
      </c>
      <c r="W20" s="66">
        <f>COUNTIF($I20:$T20,"△")</f>
        <v>1</v>
      </c>
      <c r="X20" s="66">
        <f>IF(AD21="","",AD21)</f>
        <v>5</v>
      </c>
      <c r="Y20" s="66">
        <f>IF(AE21="","",AE21)</f>
        <v>7</v>
      </c>
      <c r="Z20" s="66">
        <f>+X20-Y20</f>
        <v>-2</v>
      </c>
      <c r="AA20" s="66">
        <f>U20*3+W20</f>
        <v>1</v>
      </c>
      <c r="AB20" s="88">
        <f>+AF21</f>
        <v>4</v>
      </c>
    </row>
    <row r="21" spans="1:33" ht="19.5" customHeight="1" thickBot="1">
      <c r="A21" s="6">
        <v>4</v>
      </c>
      <c r="B21" s="61" t="s">
        <v>69</v>
      </c>
      <c r="C21" s="62"/>
      <c r="D21" s="62"/>
      <c r="E21" s="62"/>
      <c r="F21" s="63"/>
      <c r="G21" s="4"/>
      <c r="H21" s="86"/>
      <c r="I21" s="76"/>
      <c r="J21" s="77"/>
      <c r="K21" s="78"/>
      <c r="L21" s="7">
        <f>IF(C23="","",C23)</f>
        <v>1</v>
      </c>
      <c r="M21" s="8" t="str">
        <f>IF(L21="","","-")</f>
        <v>-</v>
      </c>
      <c r="N21" s="9">
        <f>IF(E23="","",E23)</f>
        <v>2</v>
      </c>
      <c r="O21" s="7">
        <f>IF(C25="","",C25)</f>
        <v>2</v>
      </c>
      <c r="P21" s="8" t="str">
        <f>IF(O21="","","-")</f>
        <v>-</v>
      </c>
      <c r="Q21" s="9">
        <f>IF(E25="","",E25)</f>
        <v>3</v>
      </c>
      <c r="R21" s="7">
        <f>IF(C27="","",C27)</f>
        <v>2</v>
      </c>
      <c r="S21" s="8" t="str">
        <f>IF(R21="","","-")</f>
        <v>-</v>
      </c>
      <c r="T21" s="9">
        <f>IF(E27="","",E27)</f>
        <v>2</v>
      </c>
      <c r="U21" s="67"/>
      <c r="V21" s="67"/>
      <c r="W21" s="67"/>
      <c r="X21" s="67"/>
      <c r="Y21" s="67"/>
      <c r="Z21" s="67"/>
      <c r="AA21" s="67"/>
      <c r="AB21" s="87"/>
      <c r="AD21" s="2">
        <f>SUM(I21,L21,O21,R21)</f>
        <v>5</v>
      </c>
      <c r="AE21" s="2">
        <f>SUM(K21,N21,Q21,T21,)</f>
        <v>7</v>
      </c>
      <c r="AF21" s="2">
        <f>IF(AG21=0,"",RANK(AG21,$AG$21:$AG$27))</f>
        <v>4</v>
      </c>
      <c r="AG21" s="2">
        <f>AA20*10000+Z20*100+X20</f>
        <v>9805</v>
      </c>
    </row>
    <row r="22" spans="1:28" ht="19.5" customHeight="1" thickBot="1" thickTop="1">
      <c r="A22" s="10" t="s">
        <v>15</v>
      </c>
      <c r="B22" s="11" t="s">
        <v>13</v>
      </c>
      <c r="C22" s="55">
        <v>41027</v>
      </c>
      <c r="D22" s="56"/>
      <c r="E22" s="57"/>
      <c r="F22" s="12" t="s">
        <v>13</v>
      </c>
      <c r="G22" s="4"/>
      <c r="H22" s="93" t="str">
        <f>L18</f>
        <v>平　井</v>
      </c>
      <c r="I22" s="79" t="str">
        <f>IF(I23="","",IF(I23-K23&gt;=1,"○",IF(I23-K23&lt;=-1,"●",IF(I23="","",IF(I23-K23=0,"△","")))))</f>
        <v>○</v>
      </c>
      <c r="J22" s="80"/>
      <c r="K22" s="81"/>
      <c r="L22" s="73"/>
      <c r="M22" s="74"/>
      <c r="N22" s="75"/>
      <c r="O22" s="79" t="str">
        <f>IF(O23="","",IF(O23-Q23&gt;=1,"○",IF(O23-Q23&lt;=-1,"●",IF(O23="","",IF(O23-Q23=0,"△","")))))</f>
        <v>●</v>
      </c>
      <c r="P22" s="80"/>
      <c r="Q22" s="81"/>
      <c r="R22" s="79" t="str">
        <f>IF(R23="","",IF(R23-T23&gt;=1,"○",IF(R23-T23&lt;=-1,"●",IF(R23="","",IF(R23-T23=0,"△","")))))</f>
        <v>●</v>
      </c>
      <c r="S22" s="80"/>
      <c r="T22" s="81"/>
      <c r="U22" s="66">
        <f>COUNTIF($I22:$T22,"○")</f>
        <v>1</v>
      </c>
      <c r="V22" s="66">
        <f>COUNTIF($I22:$T22,"●")</f>
        <v>2</v>
      </c>
      <c r="W22" s="66">
        <f>COUNTIF($I22:$T22,"△")</f>
        <v>0</v>
      </c>
      <c r="X22" s="66">
        <f>IF(AD23="","",AD23)</f>
        <v>2</v>
      </c>
      <c r="Y22" s="66">
        <f>IF(AE23="","",AE23)</f>
        <v>5</v>
      </c>
      <c r="Z22" s="66">
        <f>+X22-Y22</f>
        <v>-3</v>
      </c>
      <c r="AA22" s="66">
        <f>U22*3+W22</f>
        <v>3</v>
      </c>
      <c r="AB22" s="87">
        <f>+AF23</f>
        <v>3</v>
      </c>
    </row>
    <row r="23" spans="1:33" ht="19.5" customHeight="1" thickTop="1">
      <c r="A23" s="26" t="s">
        <v>23</v>
      </c>
      <c r="B23" s="13" t="str">
        <f>B18</f>
        <v>波崎一</v>
      </c>
      <c r="C23" s="14">
        <v>1</v>
      </c>
      <c r="D23" s="13" t="s">
        <v>14</v>
      </c>
      <c r="E23" s="14">
        <v>2</v>
      </c>
      <c r="F23" s="15" t="str">
        <f>B19</f>
        <v>平　井</v>
      </c>
      <c r="G23" s="4"/>
      <c r="H23" s="86"/>
      <c r="I23" s="7">
        <f>IF(N21="","",+N21)</f>
        <v>2</v>
      </c>
      <c r="J23" s="8" t="str">
        <f>IF(I23="","","-")</f>
        <v>-</v>
      </c>
      <c r="K23" s="9">
        <f>+L21</f>
        <v>1</v>
      </c>
      <c r="L23" s="76"/>
      <c r="M23" s="77"/>
      <c r="N23" s="78"/>
      <c r="O23" s="7">
        <f>IF(C28="","",C28)</f>
        <v>0</v>
      </c>
      <c r="P23" s="8" t="str">
        <f>IF(O23="","","-")</f>
        <v>-</v>
      </c>
      <c r="Q23" s="9">
        <f>IF(E28="","",E28)</f>
        <v>2</v>
      </c>
      <c r="R23" s="7">
        <f>IF(C26="","",C26)</f>
        <v>0</v>
      </c>
      <c r="S23" s="8" t="str">
        <f>IF(R23="","","-")</f>
        <v>-</v>
      </c>
      <c r="T23" s="9">
        <f>IF(E26="","",E26)</f>
        <v>2</v>
      </c>
      <c r="U23" s="67"/>
      <c r="V23" s="67"/>
      <c r="W23" s="67"/>
      <c r="X23" s="67"/>
      <c r="Y23" s="67"/>
      <c r="Z23" s="67"/>
      <c r="AA23" s="67"/>
      <c r="AB23" s="87"/>
      <c r="AD23" s="2">
        <f>SUM(I23,L23,O23,R23)</f>
        <v>2</v>
      </c>
      <c r="AE23" s="2">
        <f>SUM(K23,N23,Q23,T23,)</f>
        <v>5</v>
      </c>
      <c r="AF23" s="2">
        <f>IF(AG23=0,"",RANK(AG23,$AG$21:$AG$27))</f>
        <v>3</v>
      </c>
      <c r="AG23" s="2">
        <f>AA22*10000+Z22*100+X22</f>
        <v>29702</v>
      </c>
    </row>
    <row r="24" spans="1:28" ht="19.5" customHeight="1">
      <c r="A24" s="27" t="s">
        <v>24</v>
      </c>
      <c r="B24" s="17" t="str">
        <f>B20</f>
        <v>高　松</v>
      </c>
      <c r="C24" s="18">
        <v>2</v>
      </c>
      <c r="D24" s="17" t="s">
        <v>14</v>
      </c>
      <c r="E24" s="18">
        <v>1</v>
      </c>
      <c r="F24" s="19" t="str">
        <f>B21</f>
        <v>鉾田北</v>
      </c>
      <c r="G24" s="16"/>
      <c r="H24" s="93" t="str">
        <f>O18</f>
        <v>高　松</v>
      </c>
      <c r="I24" s="79" t="str">
        <f>IF(I25="","",IF(I25-K25&gt;=1,"○",IF(I25-K25&lt;=-1,"●",IF(I25="","",IF(I25-K25=0,"△","")))))</f>
        <v>○</v>
      </c>
      <c r="J24" s="80"/>
      <c r="K24" s="81"/>
      <c r="L24" s="79" t="str">
        <f>IF(L25="","",IF(L25-N25&gt;=1,"○",IF(L25-N25&lt;=-1,"●",IF(L25="","",IF(L25-N25=0,"△","")))))</f>
        <v>○</v>
      </c>
      <c r="M24" s="80"/>
      <c r="N24" s="81"/>
      <c r="O24" s="73"/>
      <c r="P24" s="74"/>
      <c r="Q24" s="75"/>
      <c r="R24" s="79" t="str">
        <f>IF(R25="","",IF(R25-T25&gt;=1,"○",IF(R25-T25&lt;=-1,"●",IF(R25="","",IF(R25-T25=0,"△","")))))</f>
        <v>○</v>
      </c>
      <c r="S24" s="80"/>
      <c r="T24" s="81"/>
      <c r="U24" s="66">
        <f>COUNTIF($I24:$T24,"○")</f>
        <v>3</v>
      </c>
      <c r="V24" s="66">
        <f>COUNTIF($I24:$T24,"●")</f>
        <v>0</v>
      </c>
      <c r="W24" s="66">
        <f>COUNTIF($I24:$T24,"△")</f>
        <v>0</v>
      </c>
      <c r="X24" s="66">
        <f>IF(AD25="","",AD25)</f>
        <v>7</v>
      </c>
      <c r="Y24" s="66">
        <f>IF(AE25="","",AE25)</f>
        <v>3</v>
      </c>
      <c r="Z24" s="66">
        <f>+X24-Y24</f>
        <v>4</v>
      </c>
      <c r="AA24" s="66">
        <f>U24*3+W24</f>
        <v>9</v>
      </c>
      <c r="AB24" s="87">
        <f>+AF25</f>
        <v>1</v>
      </c>
    </row>
    <row r="25" spans="1:33" ht="19.5" customHeight="1">
      <c r="A25" s="27" t="s">
        <v>25</v>
      </c>
      <c r="B25" s="17" t="str">
        <f>B18</f>
        <v>波崎一</v>
      </c>
      <c r="C25" s="18">
        <v>2</v>
      </c>
      <c r="D25" s="17" t="s">
        <v>14</v>
      </c>
      <c r="E25" s="18">
        <v>3</v>
      </c>
      <c r="F25" s="19" t="str">
        <f>B24</f>
        <v>高　松</v>
      </c>
      <c r="G25" s="16"/>
      <c r="H25" s="86"/>
      <c r="I25" s="7">
        <f>IF(Q21="","",+Q21)</f>
        <v>3</v>
      </c>
      <c r="J25" s="8" t="str">
        <f>IF(I25="","","-")</f>
        <v>-</v>
      </c>
      <c r="K25" s="9">
        <f>O21</f>
        <v>2</v>
      </c>
      <c r="L25" s="7">
        <f>IF(Q23="","",Q23)</f>
        <v>2</v>
      </c>
      <c r="M25" s="8" t="str">
        <f>IF(L25="","","-")</f>
        <v>-</v>
      </c>
      <c r="N25" s="9">
        <f>O23</f>
        <v>0</v>
      </c>
      <c r="O25" s="76"/>
      <c r="P25" s="77"/>
      <c r="Q25" s="78"/>
      <c r="R25" s="7">
        <f>IF(C24="","",C24)</f>
        <v>2</v>
      </c>
      <c r="S25" s="8" t="str">
        <f>IF(R25="","","-")</f>
        <v>-</v>
      </c>
      <c r="T25" s="9">
        <f>IF(E24="","",E24)</f>
        <v>1</v>
      </c>
      <c r="U25" s="67"/>
      <c r="V25" s="67"/>
      <c r="W25" s="67"/>
      <c r="X25" s="67"/>
      <c r="Y25" s="67"/>
      <c r="Z25" s="67"/>
      <c r="AA25" s="67"/>
      <c r="AB25" s="87"/>
      <c r="AD25" s="2">
        <f>SUM(I25,L25,O25,R25)</f>
        <v>7</v>
      </c>
      <c r="AE25" s="2">
        <f>SUM(K25,N25,Q25,T25,)</f>
        <v>3</v>
      </c>
      <c r="AF25" s="2">
        <f>IF(AG25=0,"",RANK(AG25,$AG$21:$AG$27))</f>
        <v>1</v>
      </c>
      <c r="AG25" s="2">
        <f>AA24*10000+Z24*100+X24</f>
        <v>90407</v>
      </c>
    </row>
    <row r="26" spans="1:28" ht="19.5" customHeight="1">
      <c r="A26" s="27" t="s">
        <v>26</v>
      </c>
      <c r="B26" s="17" t="str">
        <f>B19</f>
        <v>平　井</v>
      </c>
      <c r="C26" s="18">
        <v>0</v>
      </c>
      <c r="D26" s="17" t="s">
        <v>14</v>
      </c>
      <c r="E26" s="18">
        <v>2</v>
      </c>
      <c r="F26" s="19" t="str">
        <f>F24</f>
        <v>鉾田北</v>
      </c>
      <c r="G26" s="16"/>
      <c r="H26" s="93" t="str">
        <f>R18</f>
        <v>鉾田北</v>
      </c>
      <c r="I26" s="79" t="str">
        <f>IF(I27="","",IF(I27-K27&gt;=1,"○",IF(I27-K27&lt;=-1,"●",IF(I27="","",IF(I27-K27=0,"△","")))))</f>
        <v>△</v>
      </c>
      <c r="J26" s="80"/>
      <c r="K26" s="81"/>
      <c r="L26" s="79" t="str">
        <f>IF(L27="","",IF(L27-N27&gt;=1,"○",IF(L27-N27&lt;=-1,"●",IF(L27="","",IF(L27-N27=0,"△","")))))</f>
        <v>○</v>
      </c>
      <c r="M26" s="80"/>
      <c r="N26" s="81"/>
      <c r="O26" s="79" t="str">
        <f>IF(O27="","",IF(O27-Q27&gt;=1,"○",IF(O27-Q27&lt;=-1,"●",IF(O27="","",IF(O27-Q27=0,"△","")))))</f>
        <v>●</v>
      </c>
      <c r="P26" s="80"/>
      <c r="Q26" s="81"/>
      <c r="R26" s="73"/>
      <c r="S26" s="74"/>
      <c r="T26" s="75"/>
      <c r="U26" s="67">
        <f>COUNTIF($I26:$T26,"○")</f>
        <v>1</v>
      </c>
      <c r="V26" s="67">
        <f>COUNTIF($I26:$T26,"●")</f>
        <v>1</v>
      </c>
      <c r="W26" s="67">
        <f>COUNTIF($I26:$T26,"△")</f>
        <v>1</v>
      </c>
      <c r="X26" s="67">
        <f>IF(AD27="","",AD27)</f>
        <v>5</v>
      </c>
      <c r="Y26" s="67">
        <f>IF(AE27="","",AE27)</f>
        <v>4</v>
      </c>
      <c r="Z26" s="67">
        <f>+X26-Y26</f>
        <v>1</v>
      </c>
      <c r="AA26" s="67">
        <f>U26*3+W26</f>
        <v>4</v>
      </c>
      <c r="AB26" s="87">
        <f>+AF27</f>
        <v>2</v>
      </c>
    </row>
    <row r="27" spans="1:33" ht="19.5" customHeight="1" thickBot="1">
      <c r="A27" s="27" t="s">
        <v>27</v>
      </c>
      <c r="B27" s="17" t="str">
        <f>B18</f>
        <v>波崎一</v>
      </c>
      <c r="C27" s="18">
        <v>2</v>
      </c>
      <c r="D27" s="17" t="s">
        <v>14</v>
      </c>
      <c r="E27" s="18">
        <v>2</v>
      </c>
      <c r="F27" s="19" t="str">
        <f>B21</f>
        <v>鉾田北</v>
      </c>
      <c r="G27" s="16"/>
      <c r="H27" s="95"/>
      <c r="I27" s="23">
        <f>IF(T21="","",+T21)</f>
        <v>2</v>
      </c>
      <c r="J27" s="24" t="str">
        <f>IF(I27="","","-")</f>
        <v>-</v>
      </c>
      <c r="K27" s="25">
        <f>R21</f>
        <v>2</v>
      </c>
      <c r="L27" s="23">
        <f>IF(T23="","",+T23)</f>
        <v>2</v>
      </c>
      <c r="M27" s="24" t="str">
        <f>IF(L27="","","-")</f>
        <v>-</v>
      </c>
      <c r="N27" s="25">
        <f>R23</f>
        <v>0</v>
      </c>
      <c r="O27" s="23">
        <f>IF(T25="","",T25)</f>
        <v>1</v>
      </c>
      <c r="P27" s="24" t="str">
        <f>IF(O27="","","-")</f>
        <v>-</v>
      </c>
      <c r="Q27" s="25">
        <f>R25</f>
        <v>2</v>
      </c>
      <c r="R27" s="82"/>
      <c r="S27" s="83"/>
      <c r="T27" s="84"/>
      <c r="U27" s="72"/>
      <c r="V27" s="72"/>
      <c r="W27" s="72"/>
      <c r="X27" s="72"/>
      <c r="Y27" s="72"/>
      <c r="Z27" s="72"/>
      <c r="AA27" s="72"/>
      <c r="AB27" s="89"/>
      <c r="AD27" s="2">
        <f>SUM(I27,L27,O27,R27)</f>
        <v>5</v>
      </c>
      <c r="AE27" s="2">
        <f>SUM(K27,N27,Q27,T27,)</f>
        <v>4</v>
      </c>
      <c r="AF27" s="2">
        <f>IF(AG27=0,"",RANK(AG27,$AG$21:$AG$27))</f>
        <v>2</v>
      </c>
      <c r="AG27" s="2">
        <f>AA26*10000+Z26*100+X26</f>
        <v>40105</v>
      </c>
    </row>
    <row r="28" spans="1:7" ht="19.5" customHeight="1" thickBot="1">
      <c r="A28" s="28" t="s">
        <v>28</v>
      </c>
      <c r="B28" s="20" t="str">
        <f>B19</f>
        <v>平　井</v>
      </c>
      <c r="C28" s="21">
        <v>0</v>
      </c>
      <c r="D28" s="20" t="s">
        <v>14</v>
      </c>
      <c r="E28" s="21">
        <v>2</v>
      </c>
      <c r="F28" s="22" t="str">
        <f>B20</f>
        <v>高　松</v>
      </c>
      <c r="G28" s="16"/>
    </row>
    <row r="29" ht="19.5" customHeight="1" thickBot="1"/>
    <row r="30" spans="1:8" ht="19.5" customHeight="1" thickBot="1">
      <c r="A30" s="48" t="s">
        <v>33</v>
      </c>
      <c r="B30" s="49"/>
      <c r="C30" s="49"/>
      <c r="D30" s="50" t="s">
        <v>29</v>
      </c>
      <c r="E30" s="50"/>
      <c r="F30" s="51"/>
      <c r="G30" s="3"/>
      <c r="H30" s="30" t="s">
        <v>85</v>
      </c>
    </row>
    <row r="31" spans="1:28" ht="19.5" customHeight="1">
      <c r="A31" s="5">
        <v>1</v>
      </c>
      <c r="B31" s="52" t="s">
        <v>70</v>
      </c>
      <c r="C31" s="53"/>
      <c r="D31" s="53"/>
      <c r="E31" s="53"/>
      <c r="F31" s="54"/>
      <c r="G31" s="4"/>
      <c r="H31" s="101"/>
      <c r="I31" s="70" t="str">
        <f>B31</f>
        <v>神栖１</v>
      </c>
      <c r="J31" s="70"/>
      <c r="K31" s="70"/>
      <c r="L31" s="70" t="str">
        <f>B32</f>
        <v>北　浦</v>
      </c>
      <c r="M31" s="70"/>
      <c r="N31" s="70"/>
      <c r="O31" s="70" t="str">
        <f>B33</f>
        <v>牛　堀</v>
      </c>
      <c r="P31" s="70"/>
      <c r="Q31" s="70"/>
      <c r="R31" s="70" t="str">
        <f>B34</f>
        <v>東海南</v>
      </c>
      <c r="S31" s="70"/>
      <c r="T31" s="70"/>
      <c r="U31" s="64" t="s">
        <v>3</v>
      </c>
      <c r="V31" s="64" t="s">
        <v>4</v>
      </c>
      <c r="W31" s="64" t="s">
        <v>11</v>
      </c>
      <c r="X31" s="64" t="s">
        <v>1</v>
      </c>
      <c r="Y31" s="64" t="s">
        <v>2</v>
      </c>
      <c r="Z31" s="64" t="s">
        <v>5</v>
      </c>
      <c r="AA31" s="64" t="s">
        <v>12</v>
      </c>
      <c r="AB31" s="99" t="s">
        <v>0</v>
      </c>
    </row>
    <row r="32" spans="1:28" ht="19.5" customHeight="1" thickBot="1">
      <c r="A32" s="6">
        <v>2</v>
      </c>
      <c r="B32" s="58" t="s">
        <v>71</v>
      </c>
      <c r="C32" s="59"/>
      <c r="D32" s="59"/>
      <c r="E32" s="59"/>
      <c r="F32" s="60"/>
      <c r="G32" s="4"/>
      <c r="H32" s="102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65"/>
      <c r="V32" s="65"/>
      <c r="W32" s="65"/>
      <c r="X32" s="65"/>
      <c r="Y32" s="65"/>
      <c r="Z32" s="65"/>
      <c r="AA32" s="65"/>
      <c r="AB32" s="100"/>
    </row>
    <row r="33" spans="1:28" ht="19.5" customHeight="1" thickTop="1">
      <c r="A33" s="6">
        <v>3</v>
      </c>
      <c r="B33" s="58" t="s">
        <v>72</v>
      </c>
      <c r="C33" s="59"/>
      <c r="D33" s="59"/>
      <c r="E33" s="59"/>
      <c r="F33" s="60"/>
      <c r="G33" s="4"/>
      <c r="H33" s="85" t="str">
        <f>I31</f>
        <v>神栖１</v>
      </c>
      <c r="I33" s="96"/>
      <c r="J33" s="97"/>
      <c r="K33" s="98"/>
      <c r="L33" s="90" t="str">
        <f>IF(L34="","",IF(L34-N34&gt;=1,"○",IF(L34-N34&lt;=-1,"●",IF(L34="","",IF(L34-N34=0,"△","")))))</f>
        <v>△</v>
      </c>
      <c r="M33" s="91"/>
      <c r="N33" s="92"/>
      <c r="O33" s="90" t="str">
        <f>IF(O34="","",IF(O34-Q34&gt;=1,"○",IF(O34-Q34&lt;=-1,"●",IF(O34="","",IF(O34-Q34=0,"△","")))))</f>
        <v>○</v>
      </c>
      <c r="P33" s="91"/>
      <c r="Q33" s="92"/>
      <c r="R33" s="90" t="str">
        <f>IF(R34="","",IF(R34-T34&gt;=1,"○",IF(R34-T34&lt;=-1,"●",IF(R34="","",IF(R34-T34=0,"△","")))))</f>
        <v>○</v>
      </c>
      <c r="S33" s="91"/>
      <c r="T33" s="92"/>
      <c r="U33" s="66">
        <f>COUNTIF($I33:$T33,"○")</f>
        <v>2</v>
      </c>
      <c r="V33" s="66">
        <f>COUNTIF($I33:$T33,"●")</f>
        <v>0</v>
      </c>
      <c r="W33" s="66">
        <f>COUNTIF($I33:$T33,"△")</f>
        <v>1</v>
      </c>
      <c r="X33" s="66">
        <f>IF(AD34="","",AD34)</f>
        <v>7</v>
      </c>
      <c r="Y33" s="66">
        <f>IF(AE34="","",AE34)</f>
        <v>1</v>
      </c>
      <c r="Z33" s="66">
        <f>+X33-Y33</f>
        <v>6</v>
      </c>
      <c r="AA33" s="66">
        <f>U33*3+W33</f>
        <v>7</v>
      </c>
      <c r="AB33" s="88">
        <f>+AF34</f>
        <v>1</v>
      </c>
    </row>
    <row r="34" spans="1:33" ht="19.5" customHeight="1" thickBot="1">
      <c r="A34" s="6">
        <v>4</v>
      </c>
      <c r="B34" s="61" t="s">
        <v>73</v>
      </c>
      <c r="C34" s="62"/>
      <c r="D34" s="62"/>
      <c r="E34" s="62"/>
      <c r="F34" s="63"/>
      <c r="G34" s="4"/>
      <c r="H34" s="86"/>
      <c r="I34" s="76"/>
      <c r="J34" s="77"/>
      <c r="K34" s="78"/>
      <c r="L34" s="7">
        <f>IF(C36="","",C36)</f>
        <v>0</v>
      </c>
      <c r="M34" s="8" t="str">
        <f>IF(L34="","","-")</f>
        <v>-</v>
      </c>
      <c r="N34" s="9">
        <f>IF(E36="","",E36)</f>
        <v>0</v>
      </c>
      <c r="O34" s="7">
        <f>IF(C38="","",C38)</f>
        <v>4</v>
      </c>
      <c r="P34" s="8" t="str">
        <f>IF(O34="","","-")</f>
        <v>-</v>
      </c>
      <c r="Q34" s="9">
        <f>IF(E38="","",E38)</f>
        <v>0</v>
      </c>
      <c r="R34" s="7">
        <f>IF(C40="","",C40)</f>
        <v>3</v>
      </c>
      <c r="S34" s="8" t="str">
        <f>IF(R34="","","-")</f>
        <v>-</v>
      </c>
      <c r="T34" s="9">
        <f>IF(E40="","",E40)</f>
        <v>1</v>
      </c>
      <c r="U34" s="67"/>
      <c r="V34" s="67"/>
      <c r="W34" s="67"/>
      <c r="X34" s="67"/>
      <c r="Y34" s="67"/>
      <c r="Z34" s="67"/>
      <c r="AA34" s="67"/>
      <c r="AB34" s="87"/>
      <c r="AD34" s="2">
        <f>SUM(I34,L34,O34,R34)</f>
        <v>7</v>
      </c>
      <c r="AE34" s="2">
        <f>SUM(K34,N34,Q34,T34,)</f>
        <v>1</v>
      </c>
      <c r="AF34" s="2">
        <f>IF(AG34=0,"",RANK(AG34,$AG$34:$AG$40))</f>
        <v>1</v>
      </c>
      <c r="AG34" s="2">
        <f>AA33*10000+Z33*100+X33</f>
        <v>70607</v>
      </c>
    </row>
    <row r="35" spans="1:28" ht="19.5" customHeight="1" thickBot="1" thickTop="1">
      <c r="A35" s="10" t="s">
        <v>15</v>
      </c>
      <c r="B35" s="11" t="s">
        <v>13</v>
      </c>
      <c r="C35" s="55">
        <v>41027</v>
      </c>
      <c r="D35" s="56"/>
      <c r="E35" s="57"/>
      <c r="F35" s="12" t="s">
        <v>13</v>
      </c>
      <c r="G35" s="4"/>
      <c r="H35" s="93" t="str">
        <f>L31</f>
        <v>北　浦</v>
      </c>
      <c r="I35" s="79" t="str">
        <f>IF(I36="","",IF(I36-K36&gt;=1,"○",IF(I36-K36&lt;=-1,"●",IF(I36="","",IF(I36-K36=0,"△","")))))</f>
        <v>△</v>
      </c>
      <c r="J35" s="80"/>
      <c r="K35" s="81"/>
      <c r="L35" s="73"/>
      <c r="M35" s="74"/>
      <c r="N35" s="75"/>
      <c r="O35" s="79" t="str">
        <f>IF(O36="","",IF(O36-Q36&gt;=1,"○",IF(O36-Q36&lt;=-1,"●",IF(O36="","",IF(O36-Q36=0,"△","")))))</f>
        <v>○</v>
      </c>
      <c r="P35" s="80"/>
      <c r="Q35" s="81"/>
      <c r="R35" s="79" t="str">
        <f>IF(R36="","",IF(R36-T36&gt;=1,"○",IF(R36-T36&lt;=-1,"●",IF(R36="","",IF(R36-T36=0,"△","")))))</f>
        <v>●</v>
      </c>
      <c r="S35" s="80"/>
      <c r="T35" s="81"/>
      <c r="U35" s="66">
        <f>COUNTIF($I35:$T35,"○")</f>
        <v>1</v>
      </c>
      <c r="V35" s="66">
        <f>COUNTIF($I35:$T35,"●")</f>
        <v>1</v>
      </c>
      <c r="W35" s="66">
        <f>COUNTIF($I35:$T35,"△")</f>
        <v>1</v>
      </c>
      <c r="X35" s="66">
        <f>IF(AD36="","",AD36)</f>
        <v>1</v>
      </c>
      <c r="Y35" s="66">
        <f>IF(AE36="","",AE36)</f>
        <v>1</v>
      </c>
      <c r="Z35" s="66">
        <f>+X35-Y35</f>
        <v>0</v>
      </c>
      <c r="AA35" s="66">
        <f>U35*3+W35</f>
        <v>4</v>
      </c>
      <c r="AB35" s="87">
        <f>+AF36</f>
        <v>3</v>
      </c>
    </row>
    <row r="36" spans="1:33" ht="19.5" customHeight="1" thickTop="1">
      <c r="A36" s="26" t="s">
        <v>23</v>
      </c>
      <c r="B36" s="13" t="str">
        <f>B31</f>
        <v>神栖１</v>
      </c>
      <c r="C36" s="14">
        <v>0</v>
      </c>
      <c r="D36" s="13" t="s">
        <v>14</v>
      </c>
      <c r="E36" s="14">
        <v>0</v>
      </c>
      <c r="F36" s="15" t="str">
        <f>B32</f>
        <v>北　浦</v>
      </c>
      <c r="G36" s="4"/>
      <c r="H36" s="86"/>
      <c r="I36" s="7">
        <f>IF(N34="","",+N34)</f>
        <v>0</v>
      </c>
      <c r="J36" s="8" t="str">
        <f>IF(I36="","","-")</f>
        <v>-</v>
      </c>
      <c r="K36" s="9">
        <f>+L34</f>
        <v>0</v>
      </c>
      <c r="L36" s="76"/>
      <c r="M36" s="77"/>
      <c r="N36" s="78"/>
      <c r="O36" s="7">
        <f>IF(C41="","",C41)</f>
        <v>1</v>
      </c>
      <c r="P36" s="8" t="str">
        <f>IF(O36="","","-")</f>
        <v>-</v>
      </c>
      <c r="Q36" s="9">
        <f>IF(E41="","",E41)</f>
        <v>0</v>
      </c>
      <c r="R36" s="7">
        <f>IF(C39="","",C39)</f>
        <v>0</v>
      </c>
      <c r="S36" s="8" t="str">
        <f>IF(R36="","","-")</f>
        <v>-</v>
      </c>
      <c r="T36" s="9">
        <f>IF(E39="","",E39)</f>
        <v>1</v>
      </c>
      <c r="U36" s="67"/>
      <c r="V36" s="67"/>
      <c r="W36" s="67"/>
      <c r="X36" s="67"/>
      <c r="Y36" s="67"/>
      <c r="Z36" s="67"/>
      <c r="AA36" s="67"/>
      <c r="AB36" s="87"/>
      <c r="AD36" s="2">
        <f>SUM(I36,L36,O36,R36)</f>
        <v>1</v>
      </c>
      <c r="AE36" s="2">
        <f>SUM(K36,N36,Q36,T36,)</f>
        <v>1</v>
      </c>
      <c r="AF36" s="2">
        <f>IF(AG36=0,"",RANK(AG36,$AG$34:$AG$40))</f>
        <v>3</v>
      </c>
      <c r="AG36" s="2">
        <f>AA35*10000+Z35*100+X35</f>
        <v>40001</v>
      </c>
    </row>
    <row r="37" spans="1:28" ht="19.5" customHeight="1">
      <c r="A37" s="27" t="s">
        <v>24</v>
      </c>
      <c r="B37" s="17" t="str">
        <f>B33</f>
        <v>牛　堀</v>
      </c>
      <c r="C37" s="18">
        <v>0</v>
      </c>
      <c r="D37" s="17" t="s">
        <v>14</v>
      </c>
      <c r="E37" s="18">
        <v>3</v>
      </c>
      <c r="F37" s="19" t="str">
        <f>B34</f>
        <v>東海南</v>
      </c>
      <c r="G37" s="16"/>
      <c r="H37" s="93" t="str">
        <f>O31</f>
        <v>牛　堀</v>
      </c>
      <c r="I37" s="79" t="str">
        <f>IF(I38="","",IF(I38-K38&gt;=1,"○",IF(I38-K38&lt;=-1,"●",IF(I38="","",IF(I38-K38=0,"△","")))))</f>
        <v>●</v>
      </c>
      <c r="J37" s="80"/>
      <c r="K37" s="81"/>
      <c r="L37" s="79" t="str">
        <f>IF(L38="","",IF(L38-N38&gt;=1,"○",IF(L38-N38&lt;=-1,"●",IF(L38="","",IF(L38-N38=0,"△","")))))</f>
        <v>●</v>
      </c>
      <c r="M37" s="80"/>
      <c r="N37" s="81"/>
      <c r="O37" s="73"/>
      <c r="P37" s="74"/>
      <c r="Q37" s="75"/>
      <c r="R37" s="79" t="str">
        <f>IF(R38="","",IF(R38-T38&gt;=1,"○",IF(R38-T38&lt;=-1,"●",IF(R38="","",IF(R38-T38=0,"△","")))))</f>
        <v>●</v>
      </c>
      <c r="S37" s="80"/>
      <c r="T37" s="81"/>
      <c r="U37" s="66">
        <f>COUNTIF($I37:$T37,"○")</f>
        <v>0</v>
      </c>
      <c r="V37" s="66">
        <f>COUNTIF($I37:$T37,"●")</f>
        <v>3</v>
      </c>
      <c r="W37" s="66">
        <f>COUNTIF($I37:$T37,"△")</f>
        <v>0</v>
      </c>
      <c r="X37" s="66">
        <f>IF(AD38="","",AD38)</f>
        <v>0</v>
      </c>
      <c r="Y37" s="66">
        <f>IF(AE38="","",AE38)</f>
        <v>8</v>
      </c>
      <c r="Z37" s="66">
        <f>+X37-Y37</f>
        <v>-8</v>
      </c>
      <c r="AA37" s="66">
        <f>U37*3+W37</f>
        <v>0</v>
      </c>
      <c r="AB37" s="87">
        <f>+AF38</f>
        <v>4</v>
      </c>
    </row>
    <row r="38" spans="1:33" ht="19.5" customHeight="1">
      <c r="A38" s="27" t="s">
        <v>25</v>
      </c>
      <c r="B38" s="17" t="str">
        <f>B31</f>
        <v>神栖１</v>
      </c>
      <c r="C38" s="18">
        <v>4</v>
      </c>
      <c r="D38" s="17" t="s">
        <v>14</v>
      </c>
      <c r="E38" s="18">
        <v>0</v>
      </c>
      <c r="F38" s="19" t="str">
        <f>B37</f>
        <v>牛　堀</v>
      </c>
      <c r="G38" s="16"/>
      <c r="H38" s="86"/>
      <c r="I38" s="7">
        <f>IF(Q34="","",+Q34)</f>
        <v>0</v>
      </c>
      <c r="J38" s="8" t="str">
        <f>IF(I38="","","-")</f>
        <v>-</v>
      </c>
      <c r="K38" s="9">
        <f>O34</f>
        <v>4</v>
      </c>
      <c r="L38" s="7">
        <f>IF(Q36="","",Q36)</f>
        <v>0</v>
      </c>
      <c r="M38" s="8" t="str">
        <f>IF(L38="","","-")</f>
        <v>-</v>
      </c>
      <c r="N38" s="9">
        <f>O36</f>
        <v>1</v>
      </c>
      <c r="O38" s="76"/>
      <c r="P38" s="77"/>
      <c r="Q38" s="78"/>
      <c r="R38" s="7">
        <f>IF(C37="","",C37)</f>
        <v>0</v>
      </c>
      <c r="S38" s="8" t="str">
        <f>IF(R38="","","-")</f>
        <v>-</v>
      </c>
      <c r="T38" s="9">
        <f>IF(E37="","",E37)</f>
        <v>3</v>
      </c>
      <c r="U38" s="67"/>
      <c r="V38" s="67"/>
      <c r="W38" s="67"/>
      <c r="X38" s="67"/>
      <c r="Y38" s="67"/>
      <c r="Z38" s="67"/>
      <c r="AA38" s="67"/>
      <c r="AB38" s="87"/>
      <c r="AD38" s="2">
        <f>SUM(I38,L38,O38,R38)</f>
        <v>0</v>
      </c>
      <c r="AE38" s="2">
        <f>SUM(K38,N38,Q38,T38,)</f>
        <v>8</v>
      </c>
      <c r="AF38" s="2">
        <f>IF(AG38=0,"",RANK(AG38,$AG$34:$AG$40))</f>
        <v>4</v>
      </c>
      <c r="AG38" s="2">
        <f>AA37*10000+Z37*100+X37</f>
        <v>-800</v>
      </c>
    </row>
    <row r="39" spans="1:28" ht="19.5" customHeight="1">
      <c r="A39" s="27" t="s">
        <v>26</v>
      </c>
      <c r="B39" s="17" t="str">
        <f>B32</f>
        <v>北　浦</v>
      </c>
      <c r="C39" s="18">
        <v>0</v>
      </c>
      <c r="D39" s="17" t="s">
        <v>14</v>
      </c>
      <c r="E39" s="18">
        <v>1</v>
      </c>
      <c r="F39" s="19" t="str">
        <f>F37</f>
        <v>東海南</v>
      </c>
      <c r="G39" s="16"/>
      <c r="H39" s="103" t="str">
        <f>R31</f>
        <v>東海南</v>
      </c>
      <c r="I39" s="79" t="str">
        <f>IF(I40="","",IF(I40-K40&gt;=1,"○",IF(I40-K40&lt;=-1,"●",IF(I40="","",IF(I40-K40=0,"△","")))))</f>
        <v>●</v>
      </c>
      <c r="J39" s="80"/>
      <c r="K39" s="81"/>
      <c r="L39" s="79" t="str">
        <f>IF(L40="","",IF(L40-N40&gt;=1,"○",IF(L40-N40&lt;=-1,"●",IF(L40="","",IF(L40-N40=0,"△","")))))</f>
        <v>○</v>
      </c>
      <c r="M39" s="80"/>
      <c r="N39" s="81"/>
      <c r="O39" s="79" t="str">
        <f>IF(O40="","",IF(O40-Q40&gt;=1,"○",IF(O40-Q40&lt;=-1,"●",IF(O40="","",IF(O40-Q40=0,"△","")))))</f>
        <v>○</v>
      </c>
      <c r="P39" s="80"/>
      <c r="Q39" s="81"/>
      <c r="R39" s="73"/>
      <c r="S39" s="74"/>
      <c r="T39" s="75"/>
      <c r="U39" s="67">
        <f>COUNTIF($I39:$T39,"○")</f>
        <v>2</v>
      </c>
      <c r="V39" s="67">
        <f>COUNTIF($I39:$T39,"●")</f>
        <v>1</v>
      </c>
      <c r="W39" s="67">
        <f>COUNTIF($I39:$T39,"△")</f>
        <v>0</v>
      </c>
      <c r="X39" s="67">
        <f>IF(AD40="","",AD40)</f>
        <v>5</v>
      </c>
      <c r="Y39" s="67">
        <f>IF(AE40="","",AE40)</f>
        <v>3</v>
      </c>
      <c r="Z39" s="67">
        <f>+X39-Y39</f>
        <v>2</v>
      </c>
      <c r="AA39" s="67">
        <f>U39*3+W39</f>
        <v>6</v>
      </c>
      <c r="AB39" s="87">
        <f>+AF40</f>
        <v>2</v>
      </c>
    </row>
    <row r="40" spans="1:33" ht="19.5" customHeight="1" thickBot="1">
      <c r="A40" s="27" t="s">
        <v>27</v>
      </c>
      <c r="B40" s="17" t="str">
        <f>B31</f>
        <v>神栖１</v>
      </c>
      <c r="C40" s="18">
        <v>3</v>
      </c>
      <c r="D40" s="17" t="s">
        <v>14</v>
      </c>
      <c r="E40" s="18">
        <v>1</v>
      </c>
      <c r="F40" s="19" t="str">
        <f>B34</f>
        <v>東海南</v>
      </c>
      <c r="G40" s="16"/>
      <c r="H40" s="104"/>
      <c r="I40" s="23">
        <f>IF(T34="","",+T34)</f>
        <v>1</v>
      </c>
      <c r="J40" s="24" t="str">
        <f>IF(I40="","","-")</f>
        <v>-</v>
      </c>
      <c r="K40" s="25">
        <f>R34</f>
        <v>3</v>
      </c>
      <c r="L40" s="23">
        <f>IF(T36="","",+T36)</f>
        <v>1</v>
      </c>
      <c r="M40" s="24" t="str">
        <f>IF(L40="","","-")</f>
        <v>-</v>
      </c>
      <c r="N40" s="25">
        <f>R36</f>
        <v>0</v>
      </c>
      <c r="O40" s="23">
        <f>IF(T38="","",T38)</f>
        <v>3</v>
      </c>
      <c r="P40" s="24" t="str">
        <f>IF(O40="","","-")</f>
        <v>-</v>
      </c>
      <c r="Q40" s="25">
        <f>R38</f>
        <v>0</v>
      </c>
      <c r="R40" s="82"/>
      <c r="S40" s="83"/>
      <c r="T40" s="84"/>
      <c r="U40" s="72"/>
      <c r="V40" s="72"/>
      <c r="W40" s="72"/>
      <c r="X40" s="72"/>
      <c r="Y40" s="72"/>
      <c r="Z40" s="72"/>
      <c r="AA40" s="72"/>
      <c r="AB40" s="89"/>
      <c r="AD40" s="2">
        <f>SUM(I40,L40,O40,R40)</f>
        <v>5</v>
      </c>
      <c r="AE40" s="2">
        <f>SUM(K40,N40,Q40,T40,)</f>
        <v>3</v>
      </c>
      <c r="AF40" s="2">
        <f>IF(AG40=0,"",RANK(AG40,$AG$34:$AG$40))</f>
        <v>2</v>
      </c>
      <c r="AG40" s="2">
        <f>AA39*10000+Z39*100+X39</f>
        <v>60205</v>
      </c>
    </row>
    <row r="41" spans="1:7" ht="19.5" customHeight="1" thickBot="1">
      <c r="A41" s="28" t="s">
        <v>28</v>
      </c>
      <c r="B41" s="20" t="str">
        <f>B32</f>
        <v>北　浦</v>
      </c>
      <c r="C41" s="21">
        <v>1</v>
      </c>
      <c r="D41" s="20" t="s">
        <v>14</v>
      </c>
      <c r="E41" s="21">
        <v>0</v>
      </c>
      <c r="F41" s="22" t="str">
        <f>B33</f>
        <v>牛　堀</v>
      </c>
      <c r="G41" s="16"/>
    </row>
    <row r="42" ht="19.5" customHeight="1" thickBot="1"/>
    <row r="43" spans="1:8" ht="19.5" customHeight="1" thickBot="1">
      <c r="A43" s="48" t="s">
        <v>34</v>
      </c>
      <c r="B43" s="49"/>
      <c r="C43" s="49"/>
      <c r="D43" s="50" t="s">
        <v>29</v>
      </c>
      <c r="E43" s="50"/>
      <c r="F43" s="51"/>
      <c r="G43" s="3"/>
      <c r="H43" s="30" t="s">
        <v>84</v>
      </c>
    </row>
    <row r="44" spans="1:28" ht="19.5" customHeight="1">
      <c r="A44" s="5">
        <v>1</v>
      </c>
      <c r="B44" s="52" t="s">
        <v>74</v>
      </c>
      <c r="C44" s="53"/>
      <c r="D44" s="53"/>
      <c r="E44" s="53"/>
      <c r="F44" s="54"/>
      <c r="G44" s="4"/>
      <c r="H44" s="101"/>
      <c r="I44" s="70" t="str">
        <f>B44</f>
        <v>波崎三</v>
      </c>
      <c r="J44" s="70"/>
      <c r="K44" s="70"/>
      <c r="L44" s="70" t="str">
        <f>B45</f>
        <v>波崎二</v>
      </c>
      <c r="M44" s="70"/>
      <c r="N44" s="70"/>
      <c r="O44" s="70" t="str">
        <f>B46</f>
        <v>玉　造</v>
      </c>
      <c r="P44" s="70"/>
      <c r="Q44" s="70"/>
      <c r="R44" s="70" t="str">
        <f>B47</f>
        <v>結城南</v>
      </c>
      <c r="S44" s="70"/>
      <c r="T44" s="70"/>
      <c r="U44" s="64" t="s">
        <v>3</v>
      </c>
      <c r="V44" s="64" t="s">
        <v>4</v>
      </c>
      <c r="W44" s="64" t="s">
        <v>11</v>
      </c>
      <c r="X44" s="64" t="s">
        <v>1</v>
      </c>
      <c r="Y44" s="64" t="s">
        <v>2</v>
      </c>
      <c r="Z44" s="64" t="s">
        <v>5</v>
      </c>
      <c r="AA44" s="64" t="s">
        <v>12</v>
      </c>
      <c r="AB44" s="99" t="s">
        <v>0</v>
      </c>
    </row>
    <row r="45" spans="1:28" ht="19.5" customHeight="1" thickBot="1">
      <c r="A45" s="6">
        <v>2</v>
      </c>
      <c r="B45" s="58" t="s">
        <v>75</v>
      </c>
      <c r="C45" s="59"/>
      <c r="D45" s="59"/>
      <c r="E45" s="59"/>
      <c r="F45" s="60"/>
      <c r="G45" s="4"/>
      <c r="H45" s="102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65"/>
      <c r="V45" s="65"/>
      <c r="W45" s="65"/>
      <c r="X45" s="65"/>
      <c r="Y45" s="65"/>
      <c r="Z45" s="65"/>
      <c r="AA45" s="65"/>
      <c r="AB45" s="100"/>
    </row>
    <row r="46" spans="1:28" ht="19.5" customHeight="1" thickTop="1">
      <c r="A46" s="6">
        <v>3</v>
      </c>
      <c r="B46" s="58" t="s">
        <v>76</v>
      </c>
      <c r="C46" s="59"/>
      <c r="D46" s="59"/>
      <c r="E46" s="59"/>
      <c r="F46" s="60"/>
      <c r="G46" s="4"/>
      <c r="H46" s="85" t="str">
        <f>I44</f>
        <v>波崎三</v>
      </c>
      <c r="I46" s="96"/>
      <c r="J46" s="97"/>
      <c r="K46" s="98"/>
      <c r="L46" s="90" t="str">
        <f>IF(L47="","",IF(L47-N47&gt;=1,"○",IF(L47-N47&lt;=-1,"●",IF(L47="","",IF(L47-N47=0,"△","")))))</f>
        <v>○</v>
      </c>
      <c r="M46" s="91"/>
      <c r="N46" s="92"/>
      <c r="O46" s="90" t="str">
        <f>IF(O47="","",IF(O47-Q47&gt;=1,"○",IF(O47-Q47&lt;=-1,"●",IF(O47="","",IF(O47-Q47=0,"△","")))))</f>
        <v>○</v>
      </c>
      <c r="P46" s="91"/>
      <c r="Q46" s="92"/>
      <c r="R46" s="90" t="str">
        <f>IF(R47="","",IF(R47-T47&gt;=1,"○",IF(R47-T47&lt;=-1,"●",IF(R47="","",IF(R47-T47=0,"△","")))))</f>
        <v>●</v>
      </c>
      <c r="S46" s="91"/>
      <c r="T46" s="92"/>
      <c r="U46" s="66">
        <f>COUNTIF($I46:$T46,"○")</f>
        <v>2</v>
      </c>
      <c r="V46" s="66">
        <f>COUNTIF($I46:$T46,"●")</f>
        <v>1</v>
      </c>
      <c r="W46" s="66">
        <f>COUNTIF($I46:$T46,"△")</f>
        <v>0</v>
      </c>
      <c r="X46" s="66">
        <f>IF(AD47="","",AD47)</f>
        <v>4</v>
      </c>
      <c r="Y46" s="66">
        <f>IF(AE47="","",AE47)</f>
        <v>7</v>
      </c>
      <c r="Z46" s="66">
        <f>+X46-Y46</f>
        <v>-3</v>
      </c>
      <c r="AA46" s="66">
        <f>U46*3+W46</f>
        <v>6</v>
      </c>
      <c r="AB46" s="88">
        <f>+AF47</f>
        <v>2</v>
      </c>
    </row>
    <row r="47" spans="1:33" ht="19.5" customHeight="1" thickBot="1">
      <c r="A47" s="6">
        <v>4</v>
      </c>
      <c r="B47" s="61" t="s">
        <v>77</v>
      </c>
      <c r="C47" s="62"/>
      <c r="D47" s="62"/>
      <c r="E47" s="62"/>
      <c r="F47" s="63"/>
      <c r="G47" s="4"/>
      <c r="H47" s="86"/>
      <c r="I47" s="76"/>
      <c r="J47" s="77"/>
      <c r="K47" s="78"/>
      <c r="L47" s="7">
        <f>IF(C49="","",C49)</f>
        <v>2</v>
      </c>
      <c r="M47" s="8" t="str">
        <f>IF(L47="","","-")</f>
        <v>-</v>
      </c>
      <c r="N47" s="9">
        <f>IF(E49="","",E49)</f>
        <v>1</v>
      </c>
      <c r="O47" s="7">
        <f>IF(C51="","",C51)</f>
        <v>2</v>
      </c>
      <c r="P47" s="8" t="str">
        <f>IF(O47="","","-")</f>
        <v>-</v>
      </c>
      <c r="Q47" s="9">
        <f>IF(E51="","",E51)</f>
        <v>1</v>
      </c>
      <c r="R47" s="7">
        <f>IF(C53="","",C53)</f>
        <v>0</v>
      </c>
      <c r="S47" s="8" t="str">
        <f>IF(R47="","","-")</f>
        <v>-</v>
      </c>
      <c r="T47" s="9">
        <f>IF(E53="","",E53)</f>
        <v>5</v>
      </c>
      <c r="U47" s="67"/>
      <c r="V47" s="67"/>
      <c r="W47" s="67"/>
      <c r="X47" s="67"/>
      <c r="Y47" s="67"/>
      <c r="Z47" s="67"/>
      <c r="AA47" s="67"/>
      <c r="AB47" s="87"/>
      <c r="AD47" s="2">
        <f>SUM(I47,L47,O47,R47)</f>
        <v>4</v>
      </c>
      <c r="AE47" s="2">
        <f>SUM(K47,N47,Q47,T47,)</f>
        <v>7</v>
      </c>
      <c r="AF47" s="2">
        <f>IF(AG47=0,"",RANK(AG47,$AG$47:$AG$53))</f>
        <v>2</v>
      </c>
      <c r="AG47" s="2">
        <f>AA46*10000+Z46*100+X46</f>
        <v>59704</v>
      </c>
    </row>
    <row r="48" spans="1:28" ht="19.5" customHeight="1" thickBot="1" thickTop="1">
      <c r="A48" s="10" t="s">
        <v>15</v>
      </c>
      <c r="B48" s="11" t="s">
        <v>13</v>
      </c>
      <c r="C48" s="55">
        <v>41027</v>
      </c>
      <c r="D48" s="56"/>
      <c r="E48" s="57"/>
      <c r="F48" s="12" t="s">
        <v>13</v>
      </c>
      <c r="G48" s="4"/>
      <c r="H48" s="93" t="str">
        <f>L44</f>
        <v>波崎二</v>
      </c>
      <c r="I48" s="79" t="str">
        <f>IF(I49="","",IF(I49-K49&gt;=1,"○",IF(I49-K49&lt;=-1,"●",IF(I49="","",IF(I49-K49=0,"△","")))))</f>
        <v>●</v>
      </c>
      <c r="J48" s="80"/>
      <c r="K48" s="81"/>
      <c r="L48" s="73"/>
      <c r="M48" s="74"/>
      <c r="N48" s="75"/>
      <c r="O48" s="79" t="str">
        <f>IF(O49="","",IF(O49-Q49&gt;=1,"○",IF(O49-Q49&lt;=-1,"●",IF(O49="","",IF(O49-Q49=0,"△","")))))</f>
        <v>○</v>
      </c>
      <c r="P48" s="80"/>
      <c r="Q48" s="81"/>
      <c r="R48" s="79" t="str">
        <f>IF(R49="","",IF(R49-T49&gt;=1,"○",IF(R49-T49&lt;=-1,"●",IF(R49="","",IF(R49-T49=0,"△","")))))</f>
        <v>●</v>
      </c>
      <c r="S48" s="80"/>
      <c r="T48" s="81"/>
      <c r="U48" s="66">
        <f>COUNTIF($I48:$T48,"○")</f>
        <v>1</v>
      </c>
      <c r="V48" s="66">
        <f>COUNTIF($I48:$T48,"●")</f>
        <v>2</v>
      </c>
      <c r="W48" s="66">
        <f>COUNTIF($I48:$T48,"△")</f>
        <v>0</v>
      </c>
      <c r="X48" s="66">
        <f>IF(AD49="","",AD49)</f>
        <v>5</v>
      </c>
      <c r="Y48" s="66">
        <f>IF(AE49="","",AE49)</f>
        <v>6</v>
      </c>
      <c r="Z48" s="66">
        <f>+X48-Y48</f>
        <v>-1</v>
      </c>
      <c r="AA48" s="66">
        <f>U48*3+W48</f>
        <v>3</v>
      </c>
      <c r="AB48" s="87">
        <f>+AF49</f>
        <v>3</v>
      </c>
    </row>
    <row r="49" spans="1:33" ht="19.5" customHeight="1" thickTop="1">
      <c r="A49" s="26" t="s">
        <v>23</v>
      </c>
      <c r="B49" s="13" t="str">
        <f>B44</f>
        <v>波崎三</v>
      </c>
      <c r="C49" s="14">
        <v>2</v>
      </c>
      <c r="D49" s="13" t="s">
        <v>14</v>
      </c>
      <c r="E49" s="14">
        <v>1</v>
      </c>
      <c r="F49" s="15" t="str">
        <f>B45</f>
        <v>波崎二</v>
      </c>
      <c r="G49" s="4"/>
      <c r="H49" s="86"/>
      <c r="I49" s="7">
        <f>IF(N47="","",+N47)</f>
        <v>1</v>
      </c>
      <c r="J49" s="8" t="str">
        <f>IF(I49="","","-")</f>
        <v>-</v>
      </c>
      <c r="K49" s="9">
        <f>+L47</f>
        <v>2</v>
      </c>
      <c r="L49" s="76"/>
      <c r="M49" s="77"/>
      <c r="N49" s="78"/>
      <c r="O49" s="7">
        <f>IF(C54="","",C54)</f>
        <v>4</v>
      </c>
      <c r="P49" s="8" t="str">
        <f>IF(O49="","","-")</f>
        <v>-</v>
      </c>
      <c r="Q49" s="9">
        <f>IF(E54="","",E54)</f>
        <v>2</v>
      </c>
      <c r="R49" s="7">
        <f>IF(C52="","",C52)</f>
        <v>0</v>
      </c>
      <c r="S49" s="8" t="str">
        <f>IF(R49="","","-")</f>
        <v>-</v>
      </c>
      <c r="T49" s="9">
        <f>IF(E52="","",E52)</f>
        <v>2</v>
      </c>
      <c r="U49" s="67"/>
      <c r="V49" s="67"/>
      <c r="W49" s="67"/>
      <c r="X49" s="67"/>
      <c r="Y49" s="67"/>
      <c r="Z49" s="67"/>
      <c r="AA49" s="67"/>
      <c r="AB49" s="87"/>
      <c r="AD49" s="2">
        <f>SUM(I49,L49,O49,R49)</f>
        <v>5</v>
      </c>
      <c r="AE49" s="2">
        <f>SUM(K49,N49,Q49,T49,)</f>
        <v>6</v>
      </c>
      <c r="AF49" s="2">
        <f>IF(AG49=0,"",RANK(AG49,$AG$47:$AG$53))</f>
        <v>3</v>
      </c>
      <c r="AG49" s="2">
        <f>AA48*10000+Z48*100+X48</f>
        <v>29905</v>
      </c>
    </row>
    <row r="50" spans="1:28" ht="19.5" customHeight="1">
      <c r="A50" s="27" t="s">
        <v>24</v>
      </c>
      <c r="B50" s="17" t="str">
        <f>B46</f>
        <v>玉　造</v>
      </c>
      <c r="C50" s="18">
        <v>1</v>
      </c>
      <c r="D50" s="17" t="s">
        <v>14</v>
      </c>
      <c r="E50" s="18">
        <v>5</v>
      </c>
      <c r="F50" s="19" t="str">
        <f>B47</f>
        <v>結城南</v>
      </c>
      <c r="G50" s="16"/>
      <c r="H50" s="93" t="str">
        <f>O44</f>
        <v>玉　造</v>
      </c>
      <c r="I50" s="79" t="str">
        <f>IF(I51="","",IF(I51-K51&gt;=1,"○",IF(I51-K51&lt;=-1,"●",IF(I51="","",IF(I51-K51=0,"△","")))))</f>
        <v>●</v>
      </c>
      <c r="J50" s="80"/>
      <c r="K50" s="81"/>
      <c r="L50" s="79" t="str">
        <f>IF(L51="","",IF(L51-N51&gt;=1,"○",IF(L51-N51&lt;=-1,"●",IF(L51="","",IF(L51-N51=0,"△","")))))</f>
        <v>●</v>
      </c>
      <c r="M50" s="80"/>
      <c r="N50" s="81"/>
      <c r="O50" s="73"/>
      <c r="P50" s="74"/>
      <c r="Q50" s="75"/>
      <c r="R50" s="79" t="str">
        <f>IF(R51="","",IF(R51-T51&gt;=1,"○",IF(R51-T51&lt;=-1,"●",IF(R51="","",IF(R51-T51=0,"△","")))))</f>
        <v>●</v>
      </c>
      <c r="S50" s="80"/>
      <c r="T50" s="81"/>
      <c r="U50" s="66">
        <f>COUNTIF($I50:$T50,"○")</f>
        <v>0</v>
      </c>
      <c r="V50" s="66">
        <f>COUNTIF($I50:$T50,"●")</f>
        <v>3</v>
      </c>
      <c r="W50" s="66">
        <f>COUNTIF($I50:$T50,"△")</f>
        <v>0</v>
      </c>
      <c r="X50" s="66">
        <f>IF(AD51="","",AD51)</f>
        <v>4</v>
      </c>
      <c r="Y50" s="66">
        <f>IF(AE51="","",AE51)</f>
        <v>11</v>
      </c>
      <c r="Z50" s="66">
        <f>+X50-Y50</f>
        <v>-7</v>
      </c>
      <c r="AA50" s="66">
        <f>U50*3+W50</f>
        <v>0</v>
      </c>
      <c r="AB50" s="87">
        <f>+AF51</f>
        <v>4</v>
      </c>
    </row>
    <row r="51" spans="1:33" ht="19.5" customHeight="1">
      <c r="A51" s="27" t="s">
        <v>25</v>
      </c>
      <c r="B51" s="17" t="str">
        <f>B44</f>
        <v>波崎三</v>
      </c>
      <c r="C51" s="18">
        <v>2</v>
      </c>
      <c r="D51" s="17" t="s">
        <v>14</v>
      </c>
      <c r="E51" s="18">
        <v>1</v>
      </c>
      <c r="F51" s="19" t="str">
        <f>B50</f>
        <v>玉　造</v>
      </c>
      <c r="G51" s="16"/>
      <c r="H51" s="86"/>
      <c r="I51" s="7">
        <f>IF(Q47="","",+Q47)</f>
        <v>1</v>
      </c>
      <c r="J51" s="8" t="str">
        <f>IF(I51="","","-")</f>
        <v>-</v>
      </c>
      <c r="K51" s="9">
        <f>O47</f>
        <v>2</v>
      </c>
      <c r="L51" s="7">
        <f>IF(Q49="","",Q49)</f>
        <v>2</v>
      </c>
      <c r="M51" s="8" t="str">
        <f>IF(L51="","","-")</f>
        <v>-</v>
      </c>
      <c r="N51" s="9">
        <f>O49</f>
        <v>4</v>
      </c>
      <c r="O51" s="76"/>
      <c r="P51" s="77"/>
      <c r="Q51" s="78"/>
      <c r="R51" s="7">
        <f>IF(C50="","",C50)</f>
        <v>1</v>
      </c>
      <c r="S51" s="8" t="str">
        <f>IF(R51="","","-")</f>
        <v>-</v>
      </c>
      <c r="T51" s="9">
        <f>IF(E50="","",E50)</f>
        <v>5</v>
      </c>
      <c r="U51" s="67"/>
      <c r="V51" s="67"/>
      <c r="W51" s="67"/>
      <c r="X51" s="67"/>
      <c r="Y51" s="67"/>
      <c r="Z51" s="67"/>
      <c r="AA51" s="67"/>
      <c r="AB51" s="87"/>
      <c r="AD51" s="2">
        <f>SUM(I51,L51,O51,R51)</f>
        <v>4</v>
      </c>
      <c r="AE51" s="2">
        <f>SUM(K51,N51,Q51,T51,)</f>
        <v>11</v>
      </c>
      <c r="AF51" s="2">
        <f>IF(AG51=0,"",RANK(AG51,$AG$47:$AG$53))</f>
        <v>4</v>
      </c>
      <c r="AG51" s="2">
        <f>AA50*10000+Z50*100+X50</f>
        <v>-696</v>
      </c>
    </row>
    <row r="52" spans="1:28" ht="19.5" customHeight="1">
      <c r="A52" s="27" t="s">
        <v>26</v>
      </c>
      <c r="B52" s="17" t="str">
        <f>B45</f>
        <v>波崎二</v>
      </c>
      <c r="C52" s="18">
        <v>0</v>
      </c>
      <c r="D52" s="17" t="s">
        <v>14</v>
      </c>
      <c r="E52" s="18">
        <v>2</v>
      </c>
      <c r="F52" s="19" t="str">
        <f>F50</f>
        <v>結城南</v>
      </c>
      <c r="G52" s="16"/>
      <c r="H52" s="93" t="str">
        <f>R44</f>
        <v>結城南</v>
      </c>
      <c r="I52" s="79" t="str">
        <f>IF(I53="","",IF(I53-K53&gt;=1,"○",IF(I53-K53&lt;=-1,"●",IF(I53="","",IF(I53-K53=0,"△","")))))</f>
        <v>○</v>
      </c>
      <c r="J52" s="80"/>
      <c r="K52" s="81"/>
      <c r="L52" s="79" t="str">
        <f>IF(L53="","",IF(L53-N53&gt;=1,"○",IF(L53-N53&lt;=-1,"●",IF(L53="","",IF(L53-N53=0,"△","")))))</f>
        <v>○</v>
      </c>
      <c r="M52" s="80"/>
      <c r="N52" s="81"/>
      <c r="O52" s="79" t="str">
        <f>IF(O53="","",IF(O53-Q53&gt;=1,"○",IF(O53-Q53&lt;=-1,"●",IF(O53="","",IF(O53-Q53=0,"△","")))))</f>
        <v>○</v>
      </c>
      <c r="P52" s="80"/>
      <c r="Q52" s="81"/>
      <c r="R52" s="73"/>
      <c r="S52" s="74"/>
      <c r="T52" s="75"/>
      <c r="U52" s="67">
        <f>COUNTIF($I52:$T52,"○")</f>
        <v>3</v>
      </c>
      <c r="V52" s="67">
        <f>COUNTIF($I52:$T52,"●")</f>
        <v>0</v>
      </c>
      <c r="W52" s="67">
        <f>COUNTIF($I52:$T52,"△")</f>
        <v>0</v>
      </c>
      <c r="X52" s="67">
        <f>IF(AD53="","",AD53)</f>
        <v>12</v>
      </c>
      <c r="Y52" s="67">
        <f>IF(AE53="","",AE53)</f>
        <v>1</v>
      </c>
      <c r="Z52" s="67">
        <f>+X52-Y52</f>
        <v>11</v>
      </c>
      <c r="AA52" s="67">
        <f>U52*3+W52</f>
        <v>9</v>
      </c>
      <c r="AB52" s="87">
        <f>+AF53</f>
        <v>1</v>
      </c>
    </row>
    <row r="53" spans="1:33" ht="19.5" customHeight="1" thickBot="1">
      <c r="A53" s="27" t="s">
        <v>27</v>
      </c>
      <c r="B53" s="17" t="str">
        <f>B44</f>
        <v>波崎三</v>
      </c>
      <c r="C53" s="18">
        <v>0</v>
      </c>
      <c r="D53" s="17" t="s">
        <v>14</v>
      </c>
      <c r="E53" s="18">
        <v>5</v>
      </c>
      <c r="F53" s="19" t="str">
        <f>B47</f>
        <v>結城南</v>
      </c>
      <c r="G53" s="16"/>
      <c r="H53" s="95"/>
      <c r="I53" s="23">
        <f>IF(T47="","",+T47)</f>
        <v>5</v>
      </c>
      <c r="J53" s="24" t="str">
        <f>IF(I53="","","-")</f>
        <v>-</v>
      </c>
      <c r="K53" s="25">
        <f>R47</f>
        <v>0</v>
      </c>
      <c r="L53" s="23">
        <f>IF(T49="","",+T49)</f>
        <v>2</v>
      </c>
      <c r="M53" s="24" t="str">
        <f>IF(L53="","","-")</f>
        <v>-</v>
      </c>
      <c r="N53" s="25">
        <f>R49</f>
        <v>0</v>
      </c>
      <c r="O53" s="23">
        <f>IF(T51="","",T51)</f>
        <v>5</v>
      </c>
      <c r="P53" s="24" t="str">
        <f>IF(O53="","","-")</f>
        <v>-</v>
      </c>
      <c r="Q53" s="25">
        <f>R51</f>
        <v>1</v>
      </c>
      <c r="R53" s="82"/>
      <c r="S53" s="83"/>
      <c r="T53" s="84"/>
      <c r="U53" s="72"/>
      <c r="V53" s="72"/>
      <c r="W53" s="72"/>
      <c r="X53" s="72"/>
      <c r="Y53" s="72"/>
      <c r="Z53" s="72"/>
      <c r="AA53" s="72"/>
      <c r="AB53" s="89"/>
      <c r="AD53" s="2">
        <f>SUM(I53,L53,O53,R53)</f>
        <v>12</v>
      </c>
      <c r="AE53" s="2">
        <f>SUM(K53,N53,Q53,T53,)</f>
        <v>1</v>
      </c>
      <c r="AF53" s="2">
        <f>IF(AG53=0,"",RANK(AG53,$AG$47:$AG$53))</f>
        <v>1</v>
      </c>
      <c r="AG53" s="2">
        <f>AA52*10000+Z52*100+X52</f>
        <v>91112</v>
      </c>
    </row>
    <row r="54" spans="1:7" ht="19.5" customHeight="1" thickBot="1">
      <c r="A54" s="28" t="s">
        <v>28</v>
      </c>
      <c r="B54" s="20" t="str">
        <f>B45</f>
        <v>波崎二</v>
      </c>
      <c r="C54" s="21">
        <v>4</v>
      </c>
      <c r="D54" s="20" t="s">
        <v>14</v>
      </c>
      <c r="E54" s="21">
        <v>2</v>
      </c>
      <c r="F54" s="22" t="str">
        <f>B46</f>
        <v>玉　造</v>
      </c>
      <c r="G54" s="16"/>
    </row>
  </sheetData>
  <sheetProtection/>
  <mergeCells count="289">
    <mergeCell ref="L31:N32"/>
    <mergeCell ref="I31:K32"/>
    <mergeCell ref="H44:H45"/>
    <mergeCell ref="H26:H27"/>
    <mergeCell ref="I26:K26"/>
    <mergeCell ref="H24:H25"/>
    <mergeCell ref="I24:K24"/>
    <mergeCell ref="H33:H34"/>
    <mergeCell ref="L33:N33"/>
    <mergeCell ref="R33:T33"/>
    <mergeCell ref="I33:K34"/>
    <mergeCell ref="O33:Q33"/>
    <mergeCell ref="A30:C30"/>
    <mergeCell ref="D30:F30"/>
    <mergeCell ref="B31:F31"/>
    <mergeCell ref="C35:E35"/>
    <mergeCell ref="B33:F33"/>
    <mergeCell ref="B34:F34"/>
    <mergeCell ref="H9:H10"/>
    <mergeCell ref="I9:K9"/>
    <mergeCell ref="L9:N10"/>
    <mergeCell ref="O9:Q9"/>
    <mergeCell ref="O11:Q12"/>
    <mergeCell ref="C22:E22"/>
    <mergeCell ref="H18:H19"/>
    <mergeCell ref="I18:K19"/>
    <mergeCell ref="B19:F19"/>
    <mergeCell ref="C9:E9"/>
    <mergeCell ref="A17:C17"/>
    <mergeCell ref="D17:F17"/>
    <mergeCell ref="B18:F18"/>
    <mergeCell ref="Y22:Y23"/>
    <mergeCell ref="W24:W25"/>
    <mergeCell ref="Z26:Z27"/>
    <mergeCell ref="AA26:AA27"/>
    <mergeCell ref="W26:W27"/>
    <mergeCell ref="X26:X27"/>
    <mergeCell ref="Y26:Y27"/>
    <mergeCell ref="X24:X25"/>
    <mergeCell ref="Y24:Y25"/>
    <mergeCell ref="AB26:AB27"/>
    <mergeCell ref="AB22:AB23"/>
    <mergeCell ref="Z22:Z23"/>
    <mergeCell ref="AA24:AA25"/>
    <mergeCell ref="AB24:AB25"/>
    <mergeCell ref="AA22:AA23"/>
    <mergeCell ref="B7:F7"/>
    <mergeCell ref="B5:F5"/>
    <mergeCell ref="B8:F8"/>
    <mergeCell ref="AA13:AA14"/>
    <mergeCell ref="O13:Q13"/>
    <mergeCell ref="R13:T14"/>
    <mergeCell ref="Y11:Y12"/>
    <mergeCell ref="Z11:Z12"/>
    <mergeCell ref="L11:N11"/>
    <mergeCell ref="L13:N13"/>
    <mergeCell ref="H22:H23"/>
    <mergeCell ref="I22:K22"/>
    <mergeCell ref="AB13:AB14"/>
    <mergeCell ref="W13:W14"/>
    <mergeCell ref="U13:U14"/>
    <mergeCell ref="AA20:AA21"/>
    <mergeCell ref="Z18:Z19"/>
    <mergeCell ref="Y18:Y19"/>
    <mergeCell ref="X18:X19"/>
    <mergeCell ref="X22:X23"/>
    <mergeCell ref="A1:AB2"/>
    <mergeCell ref="B6:F6"/>
    <mergeCell ref="R5:T6"/>
    <mergeCell ref="A4:C4"/>
    <mergeCell ref="D4:F4"/>
    <mergeCell ref="L18:N19"/>
    <mergeCell ref="O18:Q19"/>
    <mergeCell ref="R18:T19"/>
    <mergeCell ref="U18:U19"/>
    <mergeCell ref="R22:T22"/>
    <mergeCell ref="U22:U23"/>
    <mergeCell ref="V22:V23"/>
    <mergeCell ref="W18:W19"/>
    <mergeCell ref="AB20:AB21"/>
    <mergeCell ref="W22:W23"/>
    <mergeCell ref="L22:N23"/>
    <mergeCell ref="H13:H14"/>
    <mergeCell ref="I13:K13"/>
    <mergeCell ref="X13:X14"/>
    <mergeCell ref="V18:V19"/>
    <mergeCell ref="AB18:AB19"/>
    <mergeCell ref="O22:Q22"/>
    <mergeCell ref="Y13:Y14"/>
    <mergeCell ref="W9:W10"/>
    <mergeCell ref="AB11:AB12"/>
    <mergeCell ref="AB9:AB10"/>
    <mergeCell ref="Y7:Y8"/>
    <mergeCell ref="Z7:Z8"/>
    <mergeCell ref="AA7:AA8"/>
    <mergeCell ref="AB7:AB8"/>
    <mergeCell ref="U9:U10"/>
    <mergeCell ref="V9:V10"/>
    <mergeCell ref="AB5:AB6"/>
    <mergeCell ref="AA11:AA12"/>
    <mergeCell ref="Y9:Y10"/>
    <mergeCell ref="Z9:Z10"/>
    <mergeCell ref="AA9:AA10"/>
    <mergeCell ref="W11:W12"/>
    <mergeCell ref="X11:X12"/>
    <mergeCell ref="X9:X10"/>
    <mergeCell ref="U5:U6"/>
    <mergeCell ref="AA5:AA6"/>
    <mergeCell ref="W5:W6"/>
    <mergeCell ref="X5:X6"/>
    <mergeCell ref="V5:V6"/>
    <mergeCell ref="Y5:Y6"/>
    <mergeCell ref="Z5:Z6"/>
    <mergeCell ref="R9:T9"/>
    <mergeCell ref="R7:T7"/>
    <mergeCell ref="V24:V25"/>
    <mergeCell ref="AA18:AA19"/>
    <mergeCell ref="X7:X8"/>
    <mergeCell ref="V7:V8"/>
    <mergeCell ref="W7:W8"/>
    <mergeCell ref="V11:V12"/>
    <mergeCell ref="U11:U12"/>
    <mergeCell ref="U7:U8"/>
    <mergeCell ref="Z24:Z25"/>
    <mergeCell ref="H11:H12"/>
    <mergeCell ref="I11:K11"/>
    <mergeCell ref="R11:T11"/>
    <mergeCell ref="Z13:Z14"/>
    <mergeCell ref="W20:W21"/>
    <mergeCell ref="X20:X21"/>
    <mergeCell ref="Y20:Y21"/>
    <mergeCell ref="Z20:Z21"/>
    <mergeCell ref="V13:V14"/>
    <mergeCell ref="H7:H8"/>
    <mergeCell ref="I7:K8"/>
    <mergeCell ref="L7:N7"/>
    <mergeCell ref="O7:Q7"/>
    <mergeCell ref="H5:H6"/>
    <mergeCell ref="I5:K6"/>
    <mergeCell ref="L5:N6"/>
    <mergeCell ref="O5:Q6"/>
    <mergeCell ref="B20:F20"/>
    <mergeCell ref="H20:H21"/>
    <mergeCell ref="B21:F21"/>
    <mergeCell ref="V20:V21"/>
    <mergeCell ref="L20:N20"/>
    <mergeCell ref="I20:K21"/>
    <mergeCell ref="O20:Q20"/>
    <mergeCell ref="R20:T20"/>
    <mergeCell ref="U20:U21"/>
    <mergeCell ref="V26:V27"/>
    <mergeCell ref="O24:Q25"/>
    <mergeCell ref="L26:N26"/>
    <mergeCell ref="O26:Q26"/>
    <mergeCell ref="R26:T27"/>
    <mergeCell ref="U26:U27"/>
    <mergeCell ref="R24:T24"/>
    <mergeCell ref="L24:N24"/>
    <mergeCell ref="U24:U25"/>
    <mergeCell ref="W33:W34"/>
    <mergeCell ref="Y33:Y34"/>
    <mergeCell ref="Z33:Z34"/>
    <mergeCell ref="AA33:AA34"/>
    <mergeCell ref="AB35:AB36"/>
    <mergeCell ref="AB33:AB34"/>
    <mergeCell ref="AB31:AB32"/>
    <mergeCell ref="V31:V32"/>
    <mergeCell ref="W31:W32"/>
    <mergeCell ref="X31:X32"/>
    <mergeCell ref="Y31:Y32"/>
    <mergeCell ref="Z31:Z32"/>
    <mergeCell ref="AA31:AA32"/>
    <mergeCell ref="V33:V34"/>
    <mergeCell ref="V35:V36"/>
    <mergeCell ref="W35:W36"/>
    <mergeCell ref="Y35:Y36"/>
    <mergeCell ref="Z35:Z36"/>
    <mergeCell ref="X35:X36"/>
    <mergeCell ref="X33:X34"/>
    <mergeCell ref="Z37:Z38"/>
    <mergeCell ref="AA37:AA38"/>
    <mergeCell ref="Y37:Y38"/>
    <mergeCell ref="AA35:AA36"/>
    <mergeCell ref="AA46:AA47"/>
    <mergeCell ref="AB46:AB47"/>
    <mergeCell ref="R46:T46"/>
    <mergeCell ref="X37:X38"/>
    <mergeCell ref="AB37:AB38"/>
    <mergeCell ref="Z39:Z40"/>
    <mergeCell ref="AA39:AA40"/>
    <mergeCell ref="AB39:AB40"/>
    <mergeCell ref="AB44:AB45"/>
    <mergeCell ref="R39:T40"/>
    <mergeCell ref="W46:W47"/>
    <mergeCell ref="X46:X47"/>
    <mergeCell ref="X44:X45"/>
    <mergeCell ref="Y44:Y45"/>
    <mergeCell ref="U46:U47"/>
    <mergeCell ref="V46:V47"/>
    <mergeCell ref="Y46:Y47"/>
    <mergeCell ref="Z46:Z47"/>
    <mergeCell ref="U44:U45"/>
    <mergeCell ref="O31:Q32"/>
    <mergeCell ref="R35:T35"/>
    <mergeCell ref="R31:T32"/>
    <mergeCell ref="R44:T45"/>
    <mergeCell ref="U33:U34"/>
    <mergeCell ref="U31:U32"/>
    <mergeCell ref="U35:U36"/>
    <mergeCell ref="D43:F43"/>
    <mergeCell ref="B44:F44"/>
    <mergeCell ref="O44:Q45"/>
    <mergeCell ref="L46:N46"/>
    <mergeCell ref="O46:Q46"/>
    <mergeCell ref="L44:N45"/>
    <mergeCell ref="O39:Q39"/>
    <mergeCell ref="H35:H36"/>
    <mergeCell ref="I35:K35"/>
    <mergeCell ref="O35:Q35"/>
    <mergeCell ref="B45:F45"/>
    <mergeCell ref="H31:H32"/>
    <mergeCell ref="H37:H38"/>
    <mergeCell ref="L35:N36"/>
    <mergeCell ref="L37:N37"/>
    <mergeCell ref="H39:H40"/>
    <mergeCell ref="I39:K39"/>
    <mergeCell ref="L39:N39"/>
    <mergeCell ref="B32:F32"/>
    <mergeCell ref="A43:C43"/>
    <mergeCell ref="I37:K37"/>
    <mergeCell ref="AA44:AA45"/>
    <mergeCell ref="H48:H49"/>
    <mergeCell ref="I48:K48"/>
    <mergeCell ref="I44:K45"/>
    <mergeCell ref="V44:V45"/>
    <mergeCell ref="W44:W45"/>
    <mergeCell ref="Z44:Z45"/>
    <mergeCell ref="V39:V40"/>
    <mergeCell ref="Y39:Y40"/>
    <mergeCell ref="AA48:AA49"/>
    <mergeCell ref="U48:U49"/>
    <mergeCell ref="O37:Q38"/>
    <mergeCell ref="R37:T37"/>
    <mergeCell ref="U39:U40"/>
    <mergeCell ref="W39:W40"/>
    <mergeCell ref="X39:X40"/>
    <mergeCell ref="U37:U38"/>
    <mergeCell ref="V37:V38"/>
    <mergeCell ref="W37:W38"/>
    <mergeCell ref="Z48:Z49"/>
    <mergeCell ref="B46:F46"/>
    <mergeCell ref="I46:K47"/>
    <mergeCell ref="B47:F47"/>
    <mergeCell ref="H46:H47"/>
    <mergeCell ref="C48:E48"/>
    <mergeCell ref="AA50:AA51"/>
    <mergeCell ref="AB48:AB49"/>
    <mergeCell ref="I50:K50"/>
    <mergeCell ref="V48:V49"/>
    <mergeCell ref="W48:W49"/>
    <mergeCell ref="X48:X49"/>
    <mergeCell ref="Y48:Y49"/>
    <mergeCell ref="L48:N49"/>
    <mergeCell ref="O48:Q48"/>
    <mergeCell ref="R48:T48"/>
    <mergeCell ref="H50:H51"/>
    <mergeCell ref="L50:N50"/>
    <mergeCell ref="O50:Q51"/>
    <mergeCell ref="R50:T50"/>
    <mergeCell ref="Y52:Y53"/>
    <mergeCell ref="Z52:Z53"/>
    <mergeCell ref="AA52:AA53"/>
    <mergeCell ref="U50:U51"/>
    <mergeCell ref="V50:V51"/>
    <mergeCell ref="W50:W51"/>
    <mergeCell ref="U52:U53"/>
    <mergeCell ref="V52:V53"/>
    <mergeCell ref="W52:W53"/>
    <mergeCell ref="Z50:Z51"/>
    <mergeCell ref="AB52:AB53"/>
    <mergeCell ref="AB50:AB51"/>
    <mergeCell ref="H52:H53"/>
    <mergeCell ref="I52:K52"/>
    <mergeCell ref="L52:N52"/>
    <mergeCell ref="O52:Q52"/>
    <mergeCell ref="R52:T53"/>
    <mergeCell ref="X52:X53"/>
    <mergeCell ref="X50:X51"/>
    <mergeCell ref="Y50:Y51"/>
  </mergeCells>
  <dataValidations count="1">
    <dataValidation allowBlank="1" showInputMessage="1" showErrorMessage="1" imeMode="off" sqref="I7 L46 L48 M53:Q53 O52 J53:K53 R52 L50:L53 I48:I53 O49:T49 R48 O48 R50 R46 O46 M51:N51 J51:K51 J49:K49 O50 R51:T51 L47:T47 I46 L33 L35 M40:Q40 O39 J40:K40 R39 L37:L40 I35:I40 O36:T36 R35 O35 R37 R33 O33 M38:N38 J38:K38 J36:K36 O37 R38:T38 L34:T34 I33 L20 L22 M27:Q27 O26 J27:K27 R26 L24:L27 I22:I27 O23:T23 R22 O22 R24 R20 O20 M25:N25 J25:K25 J23:K23 O24 R25:T25 L21:T21 I20 L7 L9 M14:Q14 O13 J14:K14 R13 L11:L14 I9:I14 O10:T10 R9 O9 R11 R7 O7 M12:N12 J12:K12 J10:K10 O11 R12:T12 L8:T8"/>
  </dataValidations>
  <printOptions/>
  <pageMargins left="0.5905511811023623" right="0" top="0.7874015748031497" bottom="0.3937007874015748" header="0.3937007874015748" footer="0.1968503937007874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3"/>
  <sheetViews>
    <sheetView tabSelected="1" view="pageBreakPreview" zoomScaleNormal="75" zoomScaleSheetLayoutView="100" zoomScalePageLayoutView="0" workbookViewId="0" topLeftCell="A10">
      <selection activeCell="Z15" sqref="Z15"/>
    </sheetView>
  </sheetViews>
  <sheetFormatPr defaultColWidth="9.00390625" defaultRowHeight="13.5"/>
  <cols>
    <col min="1" max="1" width="6.25390625" style="2" customWidth="1"/>
    <col min="2" max="2" width="10.00390625" style="2" customWidth="1"/>
    <col min="3" max="5" width="4.375" style="2" customWidth="1"/>
    <col min="6" max="6" width="10.00390625" style="2" customWidth="1"/>
    <col min="7" max="7" width="2.375" style="2" customWidth="1"/>
    <col min="8" max="8" width="11.125" style="2" customWidth="1"/>
    <col min="9" max="20" width="3.625" style="2" customWidth="1"/>
    <col min="21" max="28" width="4.625" style="2" customWidth="1"/>
    <col min="29" max="16384" width="9.00390625" style="2" customWidth="1"/>
  </cols>
  <sheetData>
    <row r="1" spans="1:28" ht="22.5" customHeight="1">
      <c r="A1" s="94" t="s">
        <v>78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</row>
    <row r="2" spans="1:28" ht="22.5" customHeight="1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</row>
    <row r="3" spans="1:8" ht="19.5" customHeight="1" thickBot="1">
      <c r="A3" s="48" t="s">
        <v>36</v>
      </c>
      <c r="B3" s="49"/>
      <c r="C3" s="49"/>
      <c r="D3" s="50" t="s">
        <v>30</v>
      </c>
      <c r="E3" s="50"/>
      <c r="F3" s="51"/>
      <c r="G3" s="3"/>
      <c r="H3" s="30" t="s">
        <v>105</v>
      </c>
    </row>
    <row r="4" spans="1:28" ht="19.5" customHeight="1">
      <c r="A4" s="5">
        <v>1</v>
      </c>
      <c r="B4" s="52" t="s">
        <v>88</v>
      </c>
      <c r="C4" s="53"/>
      <c r="D4" s="53"/>
      <c r="E4" s="53"/>
      <c r="F4" s="54"/>
      <c r="G4" s="4"/>
      <c r="H4" s="101"/>
      <c r="I4" s="70" t="str">
        <f>B4</f>
        <v>旭</v>
      </c>
      <c r="J4" s="70"/>
      <c r="K4" s="70"/>
      <c r="L4" s="70" t="str">
        <f>B5</f>
        <v>結城南</v>
      </c>
      <c r="M4" s="70"/>
      <c r="N4" s="70"/>
      <c r="O4" s="70" t="str">
        <f>B6</f>
        <v>勝田二</v>
      </c>
      <c r="P4" s="70"/>
      <c r="Q4" s="70"/>
      <c r="R4" s="70" t="str">
        <f>B7</f>
        <v>下根</v>
      </c>
      <c r="S4" s="70"/>
      <c r="T4" s="70"/>
      <c r="U4" s="64" t="s">
        <v>3</v>
      </c>
      <c r="V4" s="64" t="s">
        <v>4</v>
      </c>
      <c r="W4" s="64" t="s">
        <v>11</v>
      </c>
      <c r="X4" s="64" t="s">
        <v>1</v>
      </c>
      <c r="Y4" s="64" t="s">
        <v>2</v>
      </c>
      <c r="Z4" s="64" t="s">
        <v>5</v>
      </c>
      <c r="AA4" s="64" t="s">
        <v>12</v>
      </c>
      <c r="AB4" s="99" t="s">
        <v>0</v>
      </c>
    </row>
    <row r="5" spans="1:28" ht="19.5" customHeight="1" thickBot="1">
      <c r="A5" s="6">
        <v>2</v>
      </c>
      <c r="B5" s="58" t="s">
        <v>89</v>
      </c>
      <c r="C5" s="59"/>
      <c r="D5" s="59"/>
      <c r="E5" s="59"/>
      <c r="F5" s="60"/>
      <c r="G5" s="4"/>
      <c r="H5" s="102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65"/>
      <c r="V5" s="65"/>
      <c r="W5" s="65"/>
      <c r="X5" s="65"/>
      <c r="Y5" s="65"/>
      <c r="Z5" s="65"/>
      <c r="AA5" s="65"/>
      <c r="AB5" s="100"/>
    </row>
    <row r="6" spans="1:28" ht="19.5" customHeight="1" thickTop="1">
      <c r="A6" s="6">
        <v>3</v>
      </c>
      <c r="B6" s="58" t="s">
        <v>90</v>
      </c>
      <c r="C6" s="59"/>
      <c r="D6" s="59"/>
      <c r="E6" s="59"/>
      <c r="F6" s="60"/>
      <c r="G6" s="4"/>
      <c r="H6" s="85" t="str">
        <f>I4</f>
        <v>旭</v>
      </c>
      <c r="I6" s="96"/>
      <c r="J6" s="97"/>
      <c r="K6" s="98"/>
      <c r="L6" s="90">
        <f>IF(L7="","",IF(L7-N7&gt;=1,"○",IF(L7-N7&lt;=-1,"●",IF(L7="","",IF(L7-N7=0,"△","")))))</f>
      </c>
      <c r="M6" s="91"/>
      <c r="N6" s="92"/>
      <c r="O6" s="90">
        <f>IF(O7="","",IF(O7-Q7&gt;=1,"○",IF(O7-Q7&lt;=-1,"●",IF(O7="","",IF(O7-Q7=0,"△","")))))</f>
      </c>
      <c r="P6" s="91"/>
      <c r="Q6" s="92"/>
      <c r="R6" s="90">
        <f>IF(R7="","",IF(R7-T7&gt;=1,"○",IF(R7-T7&lt;=-1,"●",IF(R7="","",IF(R7-T7=0,"△","")))))</f>
      </c>
      <c r="S6" s="91"/>
      <c r="T6" s="92"/>
      <c r="U6" s="66">
        <f>COUNTIF($I6:$T6,"○")</f>
        <v>0</v>
      </c>
      <c r="V6" s="66">
        <f>COUNTIF($I6:$T6,"●")</f>
        <v>0</v>
      </c>
      <c r="W6" s="66">
        <f>COUNTIF($I6:$T6,"△")</f>
        <v>0</v>
      </c>
      <c r="X6" s="66">
        <f>IF(AD7="","",AD7)</f>
        <v>0</v>
      </c>
      <c r="Y6" s="66">
        <f>IF(AE7="","",AE7)</f>
        <v>0</v>
      </c>
      <c r="Z6" s="66">
        <f>+X6-Y6</f>
        <v>0</v>
      </c>
      <c r="AA6" s="66">
        <f>U6*3+W6</f>
        <v>0</v>
      </c>
      <c r="AB6" s="88">
        <f>+AF7</f>
      </c>
    </row>
    <row r="7" spans="1:33" ht="19.5" customHeight="1" thickBot="1">
      <c r="A7" s="6">
        <v>4</v>
      </c>
      <c r="B7" s="61" t="s">
        <v>91</v>
      </c>
      <c r="C7" s="62"/>
      <c r="D7" s="62"/>
      <c r="E7" s="62"/>
      <c r="F7" s="63"/>
      <c r="G7" s="4"/>
      <c r="H7" s="86"/>
      <c r="I7" s="76"/>
      <c r="J7" s="77"/>
      <c r="K7" s="78"/>
      <c r="L7" s="7">
        <f>IF(C9="","",C9)</f>
      </c>
      <c r="M7" s="8">
        <f>IF(L7="","","-")</f>
      </c>
      <c r="N7" s="9">
        <f>IF(E9="","",E9)</f>
      </c>
      <c r="O7" s="7">
        <f>IF(C11="","",C11)</f>
      </c>
      <c r="P7" s="8">
        <f>IF(O7="","","-")</f>
      </c>
      <c r="Q7" s="9">
        <f>IF(E11="","",E11)</f>
      </c>
      <c r="R7" s="7">
        <f>IF(C13="","",C13)</f>
      </c>
      <c r="S7" s="8">
        <f>IF(R7="","","-")</f>
      </c>
      <c r="T7" s="9">
        <f>IF(E13="","",E13)</f>
      </c>
      <c r="U7" s="67"/>
      <c r="V7" s="67"/>
      <c r="W7" s="67"/>
      <c r="X7" s="67"/>
      <c r="Y7" s="67"/>
      <c r="Z7" s="67"/>
      <c r="AA7" s="67"/>
      <c r="AB7" s="87"/>
      <c r="AD7" s="2">
        <f>SUM(I7,L7,O7,R7)</f>
        <v>0</v>
      </c>
      <c r="AE7" s="2">
        <f>SUM(K7,N7,Q7,T7,)</f>
        <v>0</v>
      </c>
      <c r="AF7" s="2">
        <f>IF(AG7=0,"",RANK(AG7,$AG$6:$AG$13))</f>
      </c>
      <c r="AG7" s="2">
        <f>AA6*10000+Z6*100+X6</f>
        <v>0</v>
      </c>
    </row>
    <row r="8" spans="1:28" ht="19.5" customHeight="1" thickBot="1" thickTop="1">
      <c r="A8" s="10" t="s">
        <v>15</v>
      </c>
      <c r="B8" s="11" t="s">
        <v>13</v>
      </c>
      <c r="C8" s="55">
        <v>41033</v>
      </c>
      <c r="D8" s="56"/>
      <c r="E8" s="57"/>
      <c r="F8" s="12" t="s">
        <v>13</v>
      </c>
      <c r="G8" s="4"/>
      <c r="H8" s="93" t="str">
        <f>L4</f>
        <v>結城南</v>
      </c>
      <c r="I8" s="79">
        <f>IF(I9="","",IF(I9-K9&gt;=1,"○",IF(I9-K9&lt;=-1,"●",IF(I9="","",IF(I9-K9=0,"△","")))))</f>
      </c>
      <c r="J8" s="80"/>
      <c r="K8" s="81"/>
      <c r="L8" s="73"/>
      <c r="M8" s="74"/>
      <c r="N8" s="75"/>
      <c r="O8" s="79">
        <f>IF(O9="","",IF(O9-Q9&gt;=1,"○",IF(O9-Q9&lt;=-1,"●",IF(O9="","",IF(O9-Q9=0,"△","")))))</f>
      </c>
      <c r="P8" s="80"/>
      <c r="Q8" s="81"/>
      <c r="R8" s="79">
        <f>IF(R9="","",IF(R9-T9&gt;=1,"○",IF(R9-T9&lt;=-1,"●",IF(R9="","",IF(R9-T9=0,"△","")))))</f>
      </c>
      <c r="S8" s="80"/>
      <c r="T8" s="81"/>
      <c r="U8" s="66">
        <f>COUNTIF($I8:$T8,"○")</f>
        <v>0</v>
      </c>
      <c r="V8" s="66">
        <f>COUNTIF($I8:$T8,"●")</f>
        <v>0</v>
      </c>
      <c r="W8" s="66">
        <f>COUNTIF($I8:$T8,"△")</f>
        <v>0</v>
      </c>
      <c r="X8" s="66">
        <f>IF(AD9="","",AD9)</f>
        <v>0</v>
      </c>
      <c r="Y8" s="66">
        <f>IF(AE9="","",AE9)</f>
        <v>0</v>
      </c>
      <c r="Z8" s="66">
        <f>+X8-Y8</f>
        <v>0</v>
      </c>
      <c r="AA8" s="66">
        <f>U8*3+W8</f>
        <v>0</v>
      </c>
      <c r="AB8" s="87">
        <f>+AF9</f>
      </c>
    </row>
    <row r="9" spans="1:33" ht="19.5" customHeight="1" thickTop="1">
      <c r="A9" s="26" t="s">
        <v>23</v>
      </c>
      <c r="B9" s="13" t="str">
        <f>B4</f>
        <v>旭</v>
      </c>
      <c r="C9" s="14"/>
      <c r="D9" s="13" t="s">
        <v>14</v>
      </c>
      <c r="E9" s="14"/>
      <c r="F9" s="15" t="str">
        <f>B5</f>
        <v>結城南</v>
      </c>
      <c r="G9" s="4"/>
      <c r="H9" s="86"/>
      <c r="I9" s="7">
        <f>IF(N7="","",+N7)</f>
      </c>
      <c r="J9" s="8">
        <f>IF(I9="","","-")</f>
      </c>
      <c r="K9" s="9">
        <f>+L7</f>
      </c>
      <c r="L9" s="76"/>
      <c r="M9" s="77"/>
      <c r="N9" s="78"/>
      <c r="O9" s="7">
        <f>IF(C14="","",C14)</f>
      </c>
      <c r="P9" s="8">
        <f>IF(O9="","","-")</f>
      </c>
      <c r="Q9" s="9">
        <f>IF(E14="","",E14)</f>
      </c>
      <c r="R9" s="7">
        <f>IF(C12="","",C12)</f>
      </c>
      <c r="S9" s="8">
        <f>IF(R9="","","-")</f>
      </c>
      <c r="T9" s="9">
        <f>IF(E12="","",E12)</f>
      </c>
      <c r="U9" s="67"/>
      <c r="V9" s="67"/>
      <c r="W9" s="67"/>
      <c r="X9" s="67"/>
      <c r="Y9" s="67"/>
      <c r="Z9" s="67"/>
      <c r="AA9" s="67"/>
      <c r="AB9" s="87"/>
      <c r="AD9" s="2">
        <f>SUM(I9,L9,O9,R9)</f>
        <v>0</v>
      </c>
      <c r="AE9" s="2">
        <f>SUM(K9,N9,Q9,T9,)</f>
        <v>0</v>
      </c>
      <c r="AF9" s="2">
        <f>IF(AG9=0,"",RANK(AG9,$AG$6:$AG$13))</f>
      </c>
      <c r="AG9" s="2">
        <f>AA8*10000+Z8*100+X8</f>
        <v>0</v>
      </c>
    </row>
    <row r="10" spans="1:28" ht="19.5" customHeight="1">
      <c r="A10" s="27" t="s">
        <v>24</v>
      </c>
      <c r="B10" s="17" t="str">
        <f>B6</f>
        <v>勝田二</v>
      </c>
      <c r="C10" s="18"/>
      <c r="D10" s="17" t="s">
        <v>14</v>
      </c>
      <c r="E10" s="18"/>
      <c r="F10" s="19" t="str">
        <f>B7</f>
        <v>下根</v>
      </c>
      <c r="G10" s="16"/>
      <c r="H10" s="93" t="str">
        <f>O4</f>
        <v>勝田二</v>
      </c>
      <c r="I10" s="79">
        <f>IF(I11="","",IF(I11-K11&gt;=1,"○",IF(I11-K11&lt;=-1,"●",IF(I11="","",IF(I11-K11=0,"△","")))))</f>
      </c>
      <c r="J10" s="80"/>
      <c r="K10" s="81"/>
      <c r="L10" s="79">
        <f>IF(L11="","",IF(L11-N11&gt;=1,"○",IF(L11-N11&lt;=-1,"●",IF(L11="","",IF(L11-N11=0,"△","")))))</f>
      </c>
      <c r="M10" s="80"/>
      <c r="N10" s="81"/>
      <c r="O10" s="73"/>
      <c r="P10" s="74"/>
      <c r="Q10" s="75"/>
      <c r="R10" s="79">
        <f>IF(R11="","",IF(R11-T11&gt;=1,"○",IF(R11-T11&lt;=-1,"●",IF(R11="","",IF(R11-T11=0,"△","")))))</f>
      </c>
      <c r="S10" s="80"/>
      <c r="T10" s="81"/>
      <c r="U10" s="66">
        <f>COUNTIF($I10:$T10,"○")</f>
        <v>0</v>
      </c>
      <c r="V10" s="66">
        <f>COUNTIF($I10:$T10,"●")</f>
        <v>0</v>
      </c>
      <c r="W10" s="66">
        <f>COUNTIF($I10:$T10,"△")</f>
        <v>0</v>
      </c>
      <c r="X10" s="66">
        <f>IF(AD11="","",AD11)</f>
        <v>0</v>
      </c>
      <c r="Y10" s="66">
        <f>IF(AE11="","",AE11)</f>
        <v>0</v>
      </c>
      <c r="Z10" s="66">
        <f>+X10-Y10</f>
        <v>0</v>
      </c>
      <c r="AA10" s="66">
        <f>U10*3+W10</f>
        <v>0</v>
      </c>
      <c r="AB10" s="87">
        <f>+AF11</f>
      </c>
    </row>
    <row r="11" spans="1:33" ht="19.5" customHeight="1">
      <c r="A11" s="27" t="s">
        <v>25</v>
      </c>
      <c r="B11" s="17" t="str">
        <f>B4</f>
        <v>旭</v>
      </c>
      <c r="C11" s="18"/>
      <c r="D11" s="17" t="s">
        <v>14</v>
      </c>
      <c r="E11" s="18"/>
      <c r="F11" s="19" t="str">
        <f>B10</f>
        <v>勝田二</v>
      </c>
      <c r="G11" s="16"/>
      <c r="H11" s="86"/>
      <c r="I11" s="7">
        <f>IF(Q7="","",+Q7)</f>
      </c>
      <c r="J11" s="8">
        <f>IF(I11="","","-")</f>
      </c>
      <c r="K11" s="9">
        <f>O7</f>
      </c>
      <c r="L11" s="7">
        <f>IF(Q9="","",Q9)</f>
      </c>
      <c r="M11" s="8">
        <f>IF(L11="","","-")</f>
      </c>
      <c r="N11" s="9">
        <f>O9</f>
      </c>
      <c r="O11" s="76"/>
      <c r="P11" s="77"/>
      <c r="Q11" s="78"/>
      <c r="R11" s="7">
        <f>IF(C10="","",C10)</f>
      </c>
      <c r="S11" s="8">
        <f>IF(R11="","","-")</f>
      </c>
      <c r="T11" s="9">
        <f>IF(E10="","",E10)</f>
      </c>
      <c r="U11" s="67"/>
      <c r="V11" s="67"/>
      <c r="W11" s="67"/>
      <c r="X11" s="67"/>
      <c r="Y11" s="67"/>
      <c r="Z11" s="67"/>
      <c r="AA11" s="67"/>
      <c r="AB11" s="87"/>
      <c r="AD11" s="2">
        <f>SUM(I11,L11,O11,R11)</f>
        <v>0</v>
      </c>
      <c r="AE11" s="2">
        <f>SUM(K11,N11,Q11,T11,)</f>
        <v>0</v>
      </c>
      <c r="AF11" s="2">
        <f>IF(AG11=0,"",RANK(AG11,$AG$6:$AG$13))</f>
      </c>
      <c r="AG11" s="2">
        <f>AA10*10000+Z10*100+X10</f>
        <v>0</v>
      </c>
    </row>
    <row r="12" spans="1:28" ht="19.5" customHeight="1">
      <c r="A12" s="27" t="s">
        <v>26</v>
      </c>
      <c r="B12" s="17" t="str">
        <f>B5</f>
        <v>結城南</v>
      </c>
      <c r="C12" s="18"/>
      <c r="D12" s="17" t="s">
        <v>14</v>
      </c>
      <c r="E12" s="18"/>
      <c r="F12" s="19" t="str">
        <f>F10</f>
        <v>下根</v>
      </c>
      <c r="G12" s="16"/>
      <c r="H12" s="93" t="str">
        <f>R4</f>
        <v>下根</v>
      </c>
      <c r="I12" s="79">
        <f>IF(I13="","",IF(I13-K13&gt;=1,"○",IF(I13-K13&lt;=-1,"●",IF(I13="","",IF(I13-K13=0,"△","")))))</f>
      </c>
      <c r="J12" s="80"/>
      <c r="K12" s="81"/>
      <c r="L12" s="79">
        <f>IF(L13="","",IF(L13-N13&gt;=1,"○",IF(L13-N13&lt;=-1,"●",IF(L13="","",IF(L13-N13=0,"△","")))))</f>
      </c>
      <c r="M12" s="80"/>
      <c r="N12" s="81"/>
      <c r="O12" s="79">
        <f>IF(O13="","",IF(O13-Q13&gt;=1,"○",IF(O13-Q13&lt;=-1,"●",IF(O13="","",IF(O13-Q13=0,"△","")))))</f>
      </c>
      <c r="P12" s="80"/>
      <c r="Q12" s="81"/>
      <c r="R12" s="73"/>
      <c r="S12" s="74"/>
      <c r="T12" s="75"/>
      <c r="U12" s="67">
        <f>COUNTIF($I12:$T12,"○")</f>
        <v>0</v>
      </c>
      <c r="V12" s="67">
        <f>COUNTIF($I12:$T12,"●")</f>
        <v>0</v>
      </c>
      <c r="W12" s="67">
        <f>COUNTIF($I12:$T12,"△")</f>
        <v>0</v>
      </c>
      <c r="X12" s="67">
        <f>IF(AD13="","",AD13)</f>
        <v>0</v>
      </c>
      <c r="Y12" s="67">
        <f>IF(AE13="","",AE13)</f>
        <v>0</v>
      </c>
      <c r="Z12" s="67">
        <f>+X12-Y12</f>
        <v>0</v>
      </c>
      <c r="AA12" s="67">
        <f>U12*3+W12</f>
        <v>0</v>
      </c>
      <c r="AB12" s="87">
        <f>+AF13</f>
      </c>
    </row>
    <row r="13" spans="1:33" ht="19.5" customHeight="1" thickBot="1">
      <c r="A13" s="27" t="s">
        <v>27</v>
      </c>
      <c r="B13" s="17" t="str">
        <f>B4</f>
        <v>旭</v>
      </c>
      <c r="C13" s="18"/>
      <c r="D13" s="17" t="s">
        <v>14</v>
      </c>
      <c r="E13" s="18"/>
      <c r="F13" s="19" t="str">
        <f>B7</f>
        <v>下根</v>
      </c>
      <c r="G13" s="16"/>
      <c r="H13" s="95"/>
      <c r="I13" s="23">
        <f>IF(T7="","",+T7)</f>
      </c>
      <c r="J13" s="24">
        <f>IF(I13="","","-")</f>
      </c>
      <c r="K13" s="25">
        <f>R7</f>
      </c>
      <c r="L13" s="23">
        <f>IF(T9="","",+T9)</f>
      </c>
      <c r="M13" s="24">
        <f>IF(L13="","","-")</f>
      </c>
      <c r="N13" s="25">
        <f>R9</f>
      </c>
      <c r="O13" s="23">
        <f>IF(T11="","",T11)</f>
      </c>
      <c r="P13" s="24">
        <f>IF(O13="","","-")</f>
      </c>
      <c r="Q13" s="25">
        <f>R11</f>
      </c>
      <c r="R13" s="82"/>
      <c r="S13" s="83"/>
      <c r="T13" s="84"/>
      <c r="U13" s="72"/>
      <c r="V13" s="72"/>
      <c r="W13" s="72"/>
      <c r="X13" s="72"/>
      <c r="Y13" s="72"/>
      <c r="Z13" s="72"/>
      <c r="AA13" s="72"/>
      <c r="AB13" s="89"/>
      <c r="AD13" s="2">
        <f>SUM(I13,L13,O13,R13)</f>
        <v>0</v>
      </c>
      <c r="AE13" s="2">
        <f>SUM(K13,N13,Q13,T13,)</f>
        <v>0</v>
      </c>
      <c r="AF13" s="2">
        <f>IF(AG13=0,"",RANK(AG13,$AG$6:$AG$13))</f>
      </c>
      <c r="AG13" s="2">
        <f>AA12*10000+Z12*100+X12</f>
        <v>0</v>
      </c>
    </row>
    <row r="14" spans="1:7" ht="19.5" customHeight="1" thickBot="1">
      <c r="A14" s="28" t="s">
        <v>28</v>
      </c>
      <c r="B14" s="20" t="str">
        <f>B5</f>
        <v>結城南</v>
      </c>
      <c r="C14" s="21"/>
      <c r="D14" s="20" t="s">
        <v>14</v>
      </c>
      <c r="E14" s="21"/>
      <c r="F14" s="22" t="str">
        <f>B6</f>
        <v>勝田二</v>
      </c>
      <c r="G14" s="16"/>
    </row>
    <row r="15" ht="19.5" customHeight="1" thickBot="1"/>
    <row r="16" spans="1:8" ht="19.5" customHeight="1" thickBot="1">
      <c r="A16" s="48" t="s">
        <v>37</v>
      </c>
      <c r="B16" s="49"/>
      <c r="C16" s="49"/>
      <c r="D16" s="50" t="s">
        <v>29</v>
      </c>
      <c r="E16" s="50"/>
      <c r="F16" s="51"/>
      <c r="G16" s="3"/>
      <c r="H16" s="30" t="s">
        <v>107</v>
      </c>
    </row>
    <row r="17" spans="1:28" ht="19.5" customHeight="1">
      <c r="A17" s="5">
        <v>1</v>
      </c>
      <c r="B17" s="52" t="s">
        <v>92</v>
      </c>
      <c r="C17" s="53"/>
      <c r="D17" s="53"/>
      <c r="E17" s="53"/>
      <c r="F17" s="54"/>
      <c r="G17" s="4"/>
      <c r="H17" s="101"/>
      <c r="I17" s="70" t="str">
        <f>B17</f>
        <v>水戸五</v>
      </c>
      <c r="J17" s="70"/>
      <c r="K17" s="70"/>
      <c r="L17" s="70" t="str">
        <f>B18</f>
        <v>神栖１</v>
      </c>
      <c r="M17" s="70"/>
      <c r="N17" s="70"/>
      <c r="O17" s="70" t="str">
        <f>B19</f>
        <v>神栖３</v>
      </c>
      <c r="P17" s="70"/>
      <c r="Q17" s="70"/>
      <c r="R17" s="70" t="str">
        <f>B20</f>
        <v>鉾田北</v>
      </c>
      <c r="S17" s="70"/>
      <c r="T17" s="70"/>
      <c r="U17" s="64" t="s">
        <v>3</v>
      </c>
      <c r="V17" s="64" t="s">
        <v>4</v>
      </c>
      <c r="W17" s="64" t="s">
        <v>11</v>
      </c>
      <c r="X17" s="64" t="s">
        <v>1</v>
      </c>
      <c r="Y17" s="64" t="s">
        <v>2</v>
      </c>
      <c r="Z17" s="64" t="s">
        <v>5</v>
      </c>
      <c r="AA17" s="64" t="s">
        <v>12</v>
      </c>
      <c r="AB17" s="99" t="s">
        <v>0</v>
      </c>
    </row>
    <row r="18" spans="1:28" ht="19.5" customHeight="1" thickBot="1">
      <c r="A18" s="6">
        <v>2</v>
      </c>
      <c r="B18" s="58" t="s">
        <v>93</v>
      </c>
      <c r="C18" s="59"/>
      <c r="D18" s="59"/>
      <c r="E18" s="59"/>
      <c r="F18" s="60"/>
      <c r="G18" s="4"/>
      <c r="H18" s="102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65"/>
      <c r="V18" s="65"/>
      <c r="W18" s="65"/>
      <c r="X18" s="65"/>
      <c r="Y18" s="65"/>
      <c r="Z18" s="65"/>
      <c r="AA18" s="65"/>
      <c r="AB18" s="100"/>
    </row>
    <row r="19" spans="1:28" ht="19.5" customHeight="1" thickTop="1">
      <c r="A19" s="6">
        <v>3</v>
      </c>
      <c r="B19" s="58" t="s">
        <v>94</v>
      </c>
      <c r="C19" s="59"/>
      <c r="D19" s="59"/>
      <c r="E19" s="59"/>
      <c r="F19" s="60"/>
      <c r="G19" s="4"/>
      <c r="H19" s="85" t="str">
        <f>I17</f>
        <v>水戸五</v>
      </c>
      <c r="I19" s="96"/>
      <c r="J19" s="97"/>
      <c r="K19" s="98"/>
      <c r="L19" s="90">
        <f>IF(L20="","",IF(L20-N20&gt;=1,"○",IF(L20-N20&lt;=-1,"●",IF(L20="","",IF(L20-N20=0,"△","")))))</f>
      </c>
      <c r="M19" s="91"/>
      <c r="N19" s="92"/>
      <c r="O19" s="90">
        <f>IF(O20="","",IF(O20-Q20&gt;=1,"○",IF(O20-Q20&lt;=-1,"●",IF(O20="","",IF(O20-Q20=0,"△","")))))</f>
      </c>
      <c r="P19" s="91"/>
      <c r="Q19" s="92"/>
      <c r="R19" s="90">
        <f>IF(R20="","",IF(R20-T20&gt;=1,"○",IF(R20-T20&lt;=-1,"●",IF(R20="","",IF(R20-T20=0,"△","")))))</f>
      </c>
      <c r="S19" s="91"/>
      <c r="T19" s="92"/>
      <c r="U19" s="66">
        <f>COUNTIF($I19:$T19,"○")</f>
        <v>0</v>
      </c>
      <c r="V19" s="66">
        <f>COUNTIF($I19:$T19,"●")</f>
        <v>0</v>
      </c>
      <c r="W19" s="66">
        <f>COUNTIF($I19:$T19,"△")</f>
        <v>0</v>
      </c>
      <c r="X19" s="66">
        <f>IF(AD20="","",AD20)</f>
        <v>0</v>
      </c>
      <c r="Y19" s="66">
        <f>IF(AE20="","",AE20)</f>
        <v>0</v>
      </c>
      <c r="Z19" s="66">
        <f>+X19-Y19</f>
        <v>0</v>
      </c>
      <c r="AA19" s="66">
        <f>U19*3+W19</f>
        <v>0</v>
      </c>
      <c r="AB19" s="88">
        <f>+AF20</f>
      </c>
    </row>
    <row r="20" spans="1:33" ht="19.5" customHeight="1" thickBot="1">
      <c r="A20" s="6">
        <v>4</v>
      </c>
      <c r="B20" s="61" t="s">
        <v>95</v>
      </c>
      <c r="C20" s="62"/>
      <c r="D20" s="62"/>
      <c r="E20" s="62"/>
      <c r="F20" s="63"/>
      <c r="G20" s="4"/>
      <c r="H20" s="86"/>
      <c r="I20" s="76"/>
      <c r="J20" s="77"/>
      <c r="K20" s="78"/>
      <c r="L20" s="7">
        <f>IF(C22="","",C22)</f>
      </c>
      <c r="M20" s="8">
        <f>IF(L20="","","-")</f>
      </c>
      <c r="N20" s="9">
        <f>IF(E22="","",E22)</f>
      </c>
      <c r="O20" s="7">
        <f>IF(C24="","",C24)</f>
      </c>
      <c r="P20" s="8">
        <f>IF(O20="","","-")</f>
      </c>
      <c r="Q20" s="9">
        <f>IF(E24="","",E24)</f>
      </c>
      <c r="R20" s="7">
        <f>IF(C26="","",C26)</f>
      </c>
      <c r="S20" s="8">
        <f>IF(R20="","","-")</f>
      </c>
      <c r="T20" s="9">
        <f>IF(E26="","",E26)</f>
      </c>
      <c r="U20" s="67"/>
      <c r="V20" s="67"/>
      <c r="W20" s="67"/>
      <c r="X20" s="67"/>
      <c r="Y20" s="67"/>
      <c r="Z20" s="67"/>
      <c r="AA20" s="67"/>
      <c r="AB20" s="87"/>
      <c r="AD20" s="2">
        <f>SUM(I20,L20,O20,R20)</f>
        <v>0</v>
      </c>
      <c r="AE20" s="2">
        <f>SUM(K20,N20,Q20,T20,)</f>
        <v>0</v>
      </c>
      <c r="AF20" s="2">
        <f>IF(AG20=0,"",RANK(AG20,$AG$20:$AG$26))</f>
      </c>
      <c r="AG20" s="2">
        <f>AA19*10000+Z19*100+X19</f>
        <v>0</v>
      </c>
    </row>
    <row r="21" spans="1:28" ht="19.5" customHeight="1" thickBot="1" thickTop="1">
      <c r="A21" s="10" t="s">
        <v>15</v>
      </c>
      <c r="B21" s="11" t="s">
        <v>13</v>
      </c>
      <c r="C21" s="55">
        <v>41033</v>
      </c>
      <c r="D21" s="56"/>
      <c r="E21" s="57"/>
      <c r="F21" s="12" t="s">
        <v>13</v>
      </c>
      <c r="G21" s="4"/>
      <c r="H21" s="93" t="str">
        <f>L17</f>
        <v>神栖１</v>
      </c>
      <c r="I21" s="79">
        <f>IF(I22="","",IF(I22-K22&gt;=1,"○",IF(I22-K22&lt;=-1,"●",IF(I22="","",IF(I22-K22=0,"△","")))))</f>
      </c>
      <c r="J21" s="80"/>
      <c r="K21" s="81"/>
      <c r="L21" s="73"/>
      <c r="M21" s="74"/>
      <c r="N21" s="75"/>
      <c r="O21" s="79">
        <f>IF(O22="","",IF(O22-Q22&gt;=1,"○",IF(O22-Q22&lt;=-1,"●",IF(O22="","",IF(O22-Q22=0,"△","")))))</f>
      </c>
      <c r="P21" s="80"/>
      <c r="Q21" s="81"/>
      <c r="R21" s="79">
        <f>IF(R22="","",IF(R22-T22&gt;=1,"○",IF(R22-T22&lt;=-1,"●",IF(R22="","",IF(R22-T22=0,"△","")))))</f>
      </c>
      <c r="S21" s="80"/>
      <c r="T21" s="81"/>
      <c r="U21" s="66">
        <f>COUNTIF($I21:$T21,"○")</f>
        <v>0</v>
      </c>
      <c r="V21" s="66">
        <f>COUNTIF($I21:$T21,"●")</f>
        <v>0</v>
      </c>
      <c r="W21" s="66">
        <f>COUNTIF($I21:$T21,"△")</f>
        <v>0</v>
      </c>
      <c r="X21" s="66">
        <f>IF(AD22="","",AD22)</f>
        <v>0</v>
      </c>
      <c r="Y21" s="66">
        <f>IF(AE22="","",AE22)</f>
        <v>0</v>
      </c>
      <c r="Z21" s="66">
        <f>+X21-Y21</f>
        <v>0</v>
      </c>
      <c r="AA21" s="66">
        <f>U21*3+W21</f>
        <v>0</v>
      </c>
      <c r="AB21" s="87">
        <f>+AF22</f>
      </c>
    </row>
    <row r="22" spans="1:33" ht="19.5" customHeight="1" thickTop="1">
      <c r="A22" s="26" t="s">
        <v>23</v>
      </c>
      <c r="B22" s="13" t="str">
        <f>B17</f>
        <v>水戸五</v>
      </c>
      <c r="C22" s="14"/>
      <c r="D22" s="13" t="s">
        <v>14</v>
      </c>
      <c r="E22" s="14"/>
      <c r="F22" s="15" t="str">
        <f>B18</f>
        <v>神栖１</v>
      </c>
      <c r="G22" s="4"/>
      <c r="H22" s="86"/>
      <c r="I22" s="7">
        <f>IF(N20="","",+N20)</f>
      </c>
      <c r="J22" s="8">
        <f>IF(I22="","","-")</f>
      </c>
      <c r="K22" s="9">
        <f>+L20</f>
      </c>
      <c r="L22" s="76"/>
      <c r="M22" s="77"/>
      <c r="N22" s="78"/>
      <c r="O22" s="7">
        <f>IF(C27="","",C27)</f>
      </c>
      <c r="P22" s="8">
        <f>IF(O22="","","-")</f>
      </c>
      <c r="Q22" s="9">
        <f>IF(E27="","",E27)</f>
      </c>
      <c r="R22" s="7">
        <f>IF(C25="","",C25)</f>
      </c>
      <c r="S22" s="8">
        <f>IF(R22="","","-")</f>
      </c>
      <c r="T22" s="9">
        <f>IF(E25="","",E25)</f>
      </c>
      <c r="U22" s="67"/>
      <c r="V22" s="67"/>
      <c r="W22" s="67"/>
      <c r="X22" s="67"/>
      <c r="Y22" s="67"/>
      <c r="Z22" s="67"/>
      <c r="AA22" s="67"/>
      <c r="AB22" s="87"/>
      <c r="AD22" s="2">
        <f>SUM(I22,L22,O22,R22)</f>
        <v>0</v>
      </c>
      <c r="AE22" s="2">
        <f>SUM(K22,N22,Q22,T22,)</f>
        <v>0</v>
      </c>
      <c r="AF22" s="2">
        <f>IF(AG22=0,"",RANK(AG22,$AG$20:$AG$26))</f>
      </c>
      <c r="AG22" s="2">
        <f>AA21*10000+Z21*100+X21</f>
        <v>0</v>
      </c>
    </row>
    <row r="23" spans="1:28" ht="19.5" customHeight="1">
      <c r="A23" s="27" t="s">
        <v>24</v>
      </c>
      <c r="B23" s="17" t="str">
        <f>B19</f>
        <v>神栖３</v>
      </c>
      <c r="C23" s="18"/>
      <c r="D23" s="17" t="s">
        <v>14</v>
      </c>
      <c r="E23" s="18"/>
      <c r="F23" s="19" t="str">
        <f>B20</f>
        <v>鉾田北</v>
      </c>
      <c r="G23" s="16"/>
      <c r="H23" s="93" t="str">
        <f>O17</f>
        <v>神栖３</v>
      </c>
      <c r="I23" s="79">
        <f>IF(I24="","",IF(I24-K24&gt;=1,"○",IF(I24-K24&lt;=-1,"●",IF(I24="","",IF(I24-K24=0,"△","")))))</f>
      </c>
      <c r="J23" s="80"/>
      <c r="K23" s="81"/>
      <c r="L23" s="79">
        <f>IF(L24="","",IF(L24-N24&gt;=1,"○",IF(L24-N24&lt;=-1,"●",IF(L24="","",IF(L24-N24=0,"△","")))))</f>
      </c>
      <c r="M23" s="80"/>
      <c r="N23" s="81"/>
      <c r="O23" s="73"/>
      <c r="P23" s="74"/>
      <c r="Q23" s="75"/>
      <c r="R23" s="79">
        <f>IF(R24="","",IF(R24-T24&gt;=1,"○",IF(R24-T24&lt;=-1,"●",IF(R24="","",IF(R24-T24=0,"△","")))))</f>
      </c>
      <c r="S23" s="80"/>
      <c r="T23" s="81"/>
      <c r="U23" s="66">
        <f>COUNTIF($I23:$T23,"○")</f>
        <v>0</v>
      </c>
      <c r="V23" s="66">
        <f>COUNTIF($I23:$T23,"●")</f>
        <v>0</v>
      </c>
      <c r="W23" s="66">
        <f>COUNTIF($I23:$T23,"△")</f>
        <v>0</v>
      </c>
      <c r="X23" s="66">
        <f>IF(AD24="","",AD24)</f>
        <v>0</v>
      </c>
      <c r="Y23" s="66">
        <f>IF(AE24="","",AE24)</f>
        <v>0</v>
      </c>
      <c r="Z23" s="66">
        <f>+X23-Y23</f>
        <v>0</v>
      </c>
      <c r="AA23" s="66">
        <f>U23*3+W23</f>
        <v>0</v>
      </c>
      <c r="AB23" s="87">
        <f>+AF24</f>
      </c>
    </row>
    <row r="24" spans="1:33" ht="19.5" customHeight="1">
      <c r="A24" s="27" t="s">
        <v>25</v>
      </c>
      <c r="B24" s="17" t="str">
        <f>B17</f>
        <v>水戸五</v>
      </c>
      <c r="C24" s="18"/>
      <c r="D24" s="17" t="s">
        <v>14</v>
      </c>
      <c r="E24" s="18"/>
      <c r="F24" s="19" t="str">
        <f>B23</f>
        <v>神栖３</v>
      </c>
      <c r="G24" s="16"/>
      <c r="H24" s="86"/>
      <c r="I24" s="7">
        <f>IF(Q20="","",+Q20)</f>
      </c>
      <c r="J24" s="8">
        <f>IF(I24="","","-")</f>
      </c>
      <c r="K24" s="9">
        <f>O20</f>
      </c>
      <c r="L24" s="7">
        <f>IF(Q22="","",Q22)</f>
      </c>
      <c r="M24" s="8">
        <f>IF(L24="","","-")</f>
      </c>
      <c r="N24" s="9">
        <f>O22</f>
      </c>
      <c r="O24" s="76"/>
      <c r="P24" s="77"/>
      <c r="Q24" s="78"/>
      <c r="R24" s="7">
        <f>IF(C23="","",C23)</f>
      </c>
      <c r="S24" s="8">
        <f>IF(R24="","","-")</f>
      </c>
      <c r="T24" s="9">
        <f>IF(E23="","",E23)</f>
      </c>
      <c r="U24" s="67"/>
      <c r="V24" s="67"/>
      <c r="W24" s="67"/>
      <c r="X24" s="67"/>
      <c r="Y24" s="67"/>
      <c r="Z24" s="67"/>
      <c r="AA24" s="67"/>
      <c r="AB24" s="87"/>
      <c r="AD24" s="2">
        <f>SUM(I24,L24,O24,R24)</f>
        <v>0</v>
      </c>
      <c r="AE24" s="2">
        <f>SUM(K24,N24,Q24,T24,)</f>
        <v>0</v>
      </c>
      <c r="AF24" s="2">
        <f>IF(AG24=0,"",RANK(AG24,$AG$20:$AG$26))</f>
      </c>
      <c r="AG24" s="2">
        <f>AA23*10000+Z23*100+X23</f>
        <v>0</v>
      </c>
    </row>
    <row r="25" spans="1:28" ht="19.5" customHeight="1">
      <c r="A25" s="27" t="s">
        <v>26</v>
      </c>
      <c r="B25" s="17" t="str">
        <f>B18</f>
        <v>神栖１</v>
      </c>
      <c r="C25" s="18"/>
      <c r="D25" s="17" t="s">
        <v>14</v>
      </c>
      <c r="E25" s="18"/>
      <c r="F25" s="19" t="str">
        <f>F23</f>
        <v>鉾田北</v>
      </c>
      <c r="G25" s="16"/>
      <c r="H25" s="93" t="str">
        <f>R17</f>
        <v>鉾田北</v>
      </c>
      <c r="I25" s="79">
        <f>IF(I26="","",IF(I26-K26&gt;=1,"○",IF(I26-K26&lt;=-1,"●",IF(I26="","",IF(I26-K26=0,"△","")))))</f>
      </c>
      <c r="J25" s="80"/>
      <c r="K25" s="81"/>
      <c r="L25" s="79">
        <f>IF(L26="","",IF(L26-N26&gt;=1,"○",IF(L26-N26&lt;=-1,"●",IF(L26="","",IF(L26-N26=0,"△","")))))</f>
      </c>
      <c r="M25" s="80"/>
      <c r="N25" s="81"/>
      <c r="O25" s="79">
        <f>IF(O26="","",IF(O26-Q26&gt;=1,"○",IF(O26-Q26&lt;=-1,"●",IF(O26="","",IF(O26-Q26=0,"△","")))))</f>
      </c>
      <c r="P25" s="80"/>
      <c r="Q25" s="81"/>
      <c r="R25" s="73"/>
      <c r="S25" s="74"/>
      <c r="T25" s="75"/>
      <c r="U25" s="67">
        <f>COUNTIF($I25:$T25,"○")</f>
        <v>0</v>
      </c>
      <c r="V25" s="67">
        <f>COUNTIF($I25:$T25,"●")</f>
        <v>0</v>
      </c>
      <c r="W25" s="67">
        <f>COUNTIF($I25:$T25,"△")</f>
        <v>0</v>
      </c>
      <c r="X25" s="67">
        <f>IF(AD26="","",AD26)</f>
        <v>0</v>
      </c>
      <c r="Y25" s="67">
        <f>IF(AE26="","",AE26)</f>
        <v>0</v>
      </c>
      <c r="Z25" s="67">
        <f>+X25-Y25</f>
        <v>0</v>
      </c>
      <c r="AA25" s="67">
        <f>U25*3+W25</f>
        <v>0</v>
      </c>
      <c r="AB25" s="87">
        <f>+AF26</f>
      </c>
    </row>
    <row r="26" spans="1:33" ht="19.5" customHeight="1" thickBot="1">
      <c r="A26" s="27" t="s">
        <v>27</v>
      </c>
      <c r="B26" s="17" t="str">
        <f>B17</f>
        <v>水戸五</v>
      </c>
      <c r="C26" s="18"/>
      <c r="D26" s="17" t="s">
        <v>14</v>
      </c>
      <c r="E26" s="18"/>
      <c r="F26" s="19" t="str">
        <f>B20</f>
        <v>鉾田北</v>
      </c>
      <c r="G26" s="16"/>
      <c r="H26" s="95"/>
      <c r="I26" s="23">
        <f>IF(T20="","",+T20)</f>
      </c>
      <c r="J26" s="24">
        <f>IF(I26="","","-")</f>
      </c>
      <c r="K26" s="25">
        <f>R20</f>
      </c>
      <c r="L26" s="23">
        <f>IF(T22="","",+T22)</f>
      </c>
      <c r="M26" s="24">
        <f>IF(L26="","","-")</f>
      </c>
      <c r="N26" s="25">
        <f>R22</f>
      </c>
      <c r="O26" s="23">
        <f>IF(T24="","",T24)</f>
      </c>
      <c r="P26" s="24">
        <f>IF(O26="","","-")</f>
      </c>
      <c r="Q26" s="25">
        <f>R24</f>
      </c>
      <c r="R26" s="82"/>
      <c r="S26" s="83"/>
      <c r="T26" s="84"/>
      <c r="U26" s="72"/>
      <c r="V26" s="72"/>
      <c r="W26" s="72"/>
      <c r="X26" s="72"/>
      <c r="Y26" s="72"/>
      <c r="Z26" s="72"/>
      <c r="AA26" s="72"/>
      <c r="AB26" s="89"/>
      <c r="AD26" s="2">
        <f>SUM(I26,L26,O26,R26)</f>
        <v>0</v>
      </c>
      <c r="AE26" s="2">
        <f>SUM(K26,N26,Q26,T26,)</f>
        <v>0</v>
      </c>
      <c r="AF26" s="2">
        <f>IF(AG26=0,"",RANK(AG26,$AG$20:$AG$26))</f>
      </c>
      <c r="AG26" s="2">
        <f>AA25*10000+Z25*100+X25</f>
        <v>0</v>
      </c>
    </row>
    <row r="27" spans="1:7" ht="19.5" customHeight="1" thickBot="1">
      <c r="A27" s="28" t="s">
        <v>28</v>
      </c>
      <c r="B27" s="20" t="str">
        <f>B18</f>
        <v>神栖１</v>
      </c>
      <c r="C27" s="21"/>
      <c r="D27" s="20" t="s">
        <v>14</v>
      </c>
      <c r="E27" s="21"/>
      <c r="F27" s="22" t="str">
        <f>B19</f>
        <v>神栖３</v>
      </c>
      <c r="G27" s="16"/>
    </row>
    <row r="28" ht="19.5" customHeight="1" thickBot="1"/>
    <row r="29" spans="1:8" ht="19.5" customHeight="1" thickBot="1">
      <c r="A29" s="48" t="s">
        <v>38</v>
      </c>
      <c r="B29" s="49"/>
      <c r="C29" s="49"/>
      <c r="D29" s="50" t="s">
        <v>29</v>
      </c>
      <c r="E29" s="50"/>
      <c r="F29" s="51"/>
      <c r="G29" s="3"/>
      <c r="H29" s="30" t="s">
        <v>104</v>
      </c>
    </row>
    <row r="30" spans="1:28" ht="19.5" customHeight="1">
      <c r="A30" s="5">
        <v>1</v>
      </c>
      <c r="B30" s="52" t="s">
        <v>96</v>
      </c>
      <c r="C30" s="53"/>
      <c r="D30" s="53"/>
      <c r="E30" s="53"/>
      <c r="F30" s="54"/>
      <c r="G30" s="4"/>
      <c r="H30" s="101"/>
      <c r="I30" s="70" t="str">
        <f>B30</f>
        <v>大野</v>
      </c>
      <c r="J30" s="70"/>
      <c r="K30" s="70"/>
      <c r="L30" s="70" t="str">
        <f>B31</f>
        <v>高松</v>
      </c>
      <c r="M30" s="70"/>
      <c r="N30" s="70"/>
      <c r="O30" s="70" t="str">
        <f>B32</f>
        <v>日の出</v>
      </c>
      <c r="P30" s="70"/>
      <c r="Q30" s="70"/>
      <c r="R30" s="70" t="str">
        <f>B33</f>
        <v>東海南</v>
      </c>
      <c r="S30" s="70"/>
      <c r="T30" s="70"/>
      <c r="U30" s="64" t="s">
        <v>3</v>
      </c>
      <c r="V30" s="64" t="s">
        <v>4</v>
      </c>
      <c r="W30" s="64" t="s">
        <v>11</v>
      </c>
      <c r="X30" s="64" t="s">
        <v>1</v>
      </c>
      <c r="Y30" s="64" t="s">
        <v>2</v>
      </c>
      <c r="Z30" s="64" t="s">
        <v>5</v>
      </c>
      <c r="AA30" s="64" t="s">
        <v>12</v>
      </c>
      <c r="AB30" s="99" t="s">
        <v>0</v>
      </c>
    </row>
    <row r="31" spans="1:28" ht="19.5" customHeight="1" thickBot="1">
      <c r="A31" s="6">
        <v>2</v>
      </c>
      <c r="B31" s="58" t="s">
        <v>97</v>
      </c>
      <c r="C31" s="59"/>
      <c r="D31" s="59"/>
      <c r="E31" s="59"/>
      <c r="F31" s="60"/>
      <c r="G31" s="4"/>
      <c r="H31" s="102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65"/>
      <c r="V31" s="65"/>
      <c r="W31" s="65"/>
      <c r="X31" s="65"/>
      <c r="Y31" s="65"/>
      <c r="Z31" s="65"/>
      <c r="AA31" s="65"/>
      <c r="AB31" s="100"/>
    </row>
    <row r="32" spans="1:28" ht="19.5" customHeight="1" thickTop="1">
      <c r="A32" s="6">
        <v>3</v>
      </c>
      <c r="B32" s="58" t="s">
        <v>98</v>
      </c>
      <c r="C32" s="59"/>
      <c r="D32" s="59"/>
      <c r="E32" s="59"/>
      <c r="F32" s="60"/>
      <c r="G32" s="4"/>
      <c r="H32" s="85" t="str">
        <f>I30</f>
        <v>大野</v>
      </c>
      <c r="I32" s="96"/>
      <c r="J32" s="97"/>
      <c r="K32" s="98"/>
      <c r="L32" s="90">
        <f>IF(L33="","",IF(L33-N33&gt;=1,"○",IF(L33-N33&lt;=-1,"●",IF(L33="","",IF(L33-N33=0,"△","")))))</f>
      </c>
      <c r="M32" s="91"/>
      <c r="N32" s="92"/>
      <c r="O32" s="90">
        <f>IF(O33="","",IF(O33-Q33&gt;=1,"○",IF(O33-Q33&lt;=-1,"●",IF(O33="","",IF(O33-Q33=0,"△","")))))</f>
      </c>
      <c r="P32" s="91"/>
      <c r="Q32" s="92"/>
      <c r="R32" s="90">
        <f>IF(R33="","",IF(R33-T33&gt;=1,"○",IF(R33-T33&lt;=-1,"●",IF(R33="","",IF(R33-T33=0,"△","")))))</f>
      </c>
      <c r="S32" s="91"/>
      <c r="T32" s="92"/>
      <c r="U32" s="66">
        <f>COUNTIF($I32:$T32,"○")</f>
        <v>0</v>
      </c>
      <c r="V32" s="66">
        <f>COUNTIF($I32:$T32,"●")</f>
        <v>0</v>
      </c>
      <c r="W32" s="66">
        <f>COUNTIF($I32:$T32,"△")</f>
        <v>0</v>
      </c>
      <c r="X32" s="66">
        <f>IF(AD33="","",AD33)</f>
        <v>0</v>
      </c>
      <c r="Y32" s="66">
        <f>IF(AE33="","",AE33)</f>
        <v>0</v>
      </c>
      <c r="Z32" s="66">
        <f>+X32-Y32</f>
        <v>0</v>
      </c>
      <c r="AA32" s="66">
        <f>U32*3+W32</f>
        <v>0</v>
      </c>
      <c r="AB32" s="88">
        <f>+AF33</f>
      </c>
    </row>
    <row r="33" spans="1:33" ht="19.5" customHeight="1" thickBot="1">
      <c r="A33" s="6">
        <v>4</v>
      </c>
      <c r="B33" s="61" t="s">
        <v>99</v>
      </c>
      <c r="C33" s="62"/>
      <c r="D33" s="62"/>
      <c r="E33" s="62"/>
      <c r="F33" s="63"/>
      <c r="G33" s="4"/>
      <c r="H33" s="86"/>
      <c r="I33" s="76"/>
      <c r="J33" s="77"/>
      <c r="K33" s="78"/>
      <c r="L33" s="7">
        <f>IF(C35="","",C35)</f>
      </c>
      <c r="M33" s="8">
        <f>IF(L33="","","-")</f>
      </c>
      <c r="N33" s="9">
        <f>IF(E35="","",E35)</f>
      </c>
      <c r="O33" s="7">
        <f>IF(C37="","",C37)</f>
      </c>
      <c r="P33" s="8">
        <f>IF(O33="","","-")</f>
      </c>
      <c r="Q33" s="9">
        <f>IF(E37="","",E37)</f>
      </c>
      <c r="R33" s="7">
        <f>IF(C39="","",C39)</f>
      </c>
      <c r="S33" s="8">
        <f>IF(R33="","","-")</f>
      </c>
      <c r="T33" s="9">
        <f>IF(E39="","",E39)</f>
      </c>
      <c r="U33" s="67"/>
      <c r="V33" s="67"/>
      <c r="W33" s="67"/>
      <c r="X33" s="67"/>
      <c r="Y33" s="67"/>
      <c r="Z33" s="67"/>
      <c r="AA33" s="67"/>
      <c r="AB33" s="87"/>
      <c r="AD33" s="2">
        <f>SUM(I33,L33,O33,R33)</f>
        <v>0</v>
      </c>
      <c r="AE33" s="2">
        <f>SUM(K33,N33,Q33,T33,)</f>
        <v>0</v>
      </c>
      <c r="AF33" s="2">
        <f>IF(AG33=0,"",RANK(AG33,$AG$33:$AG$39))</f>
      </c>
      <c r="AG33" s="2">
        <f>AA32*10000+Z32*100+X32</f>
        <v>0</v>
      </c>
    </row>
    <row r="34" spans="1:28" ht="19.5" customHeight="1" thickBot="1" thickTop="1">
      <c r="A34" s="10" t="s">
        <v>15</v>
      </c>
      <c r="B34" s="11" t="s">
        <v>13</v>
      </c>
      <c r="C34" s="55">
        <v>41033</v>
      </c>
      <c r="D34" s="56"/>
      <c r="E34" s="57"/>
      <c r="F34" s="12" t="s">
        <v>13</v>
      </c>
      <c r="G34" s="4"/>
      <c r="H34" s="93" t="str">
        <f>L30</f>
        <v>高松</v>
      </c>
      <c r="I34" s="79">
        <f>IF(I35="","",IF(I35-K35&gt;=1,"○",IF(I35-K35&lt;=-1,"●",IF(I35="","",IF(I35-K35=0,"△","")))))</f>
      </c>
      <c r="J34" s="80"/>
      <c r="K34" s="81"/>
      <c r="L34" s="73"/>
      <c r="M34" s="74"/>
      <c r="N34" s="75"/>
      <c r="O34" s="79">
        <f>IF(O35="","",IF(O35-Q35&gt;=1,"○",IF(O35-Q35&lt;=-1,"●",IF(O35="","",IF(O35-Q35=0,"△","")))))</f>
      </c>
      <c r="P34" s="80"/>
      <c r="Q34" s="81"/>
      <c r="R34" s="79">
        <f>IF(R35="","",IF(R35-T35&gt;=1,"○",IF(R35-T35&lt;=-1,"●",IF(R35="","",IF(R35-T35=0,"△","")))))</f>
      </c>
      <c r="S34" s="80"/>
      <c r="T34" s="81"/>
      <c r="U34" s="66">
        <f>COUNTIF($I34:$T34,"○")</f>
        <v>0</v>
      </c>
      <c r="V34" s="66">
        <f>COUNTIF($I34:$T34,"●")</f>
        <v>0</v>
      </c>
      <c r="W34" s="66">
        <f>COUNTIF($I34:$T34,"△")</f>
        <v>0</v>
      </c>
      <c r="X34" s="66">
        <f>IF(AD35="","",AD35)</f>
        <v>0</v>
      </c>
      <c r="Y34" s="66">
        <f>IF(AE35="","",AE35)</f>
        <v>0</v>
      </c>
      <c r="Z34" s="66">
        <f>+X34-Y34</f>
        <v>0</v>
      </c>
      <c r="AA34" s="66">
        <f>U34*3+W34</f>
        <v>0</v>
      </c>
      <c r="AB34" s="87">
        <f>+AF35</f>
      </c>
    </row>
    <row r="35" spans="1:33" ht="19.5" customHeight="1" thickTop="1">
      <c r="A35" s="26" t="s">
        <v>23</v>
      </c>
      <c r="B35" s="13" t="str">
        <f>B30</f>
        <v>大野</v>
      </c>
      <c r="C35" s="14"/>
      <c r="D35" s="13" t="s">
        <v>14</v>
      </c>
      <c r="E35" s="14"/>
      <c r="F35" s="15" t="str">
        <f>B31</f>
        <v>高松</v>
      </c>
      <c r="G35" s="4"/>
      <c r="H35" s="86"/>
      <c r="I35" s="7">
        <f>IF(N33="","",+N33)</f>
      </c>
      <c r="J35" s="8">
        <f>IF(I35="","","-")</f>
      </c>
      <c r="K35" s="9">
        <f>+L33</f>
      </c>
      <c r="L35" s="76"/>
      <c r="M35" s="77"/>
      <c r="N35" s="78"/>
      <c r="O35" s="7">
        <f>IF(C40="","",C40)</f>
      </c>
      <c r="P35" s="8">
        <f>IF(O35="","","-")</f>
      </c>
      <c r="Q35" s="9">
        <f>IF(E40="","",E40)</f>
      </c>
      <c r="R35" s="7">
        <f>IF(C38="","",C38)</f>
      </c>
      <c r="S35" s="8">
        <f>IF(R35="","","-")</f>
      </c>
      <c r="T35" s="9">
        <f>IF(E38="","",E38)</f>
      </c>
      <c r="U35" s="67"/>
      <c r="V35" s="67"/>
      <c r="W35" s="67"/>
      <c r="X35" s="67"/>
      <c r="Y35" s="67"/>
      <c r="Z35" s="67"/>
      <c r="AA35" s="67"/>
      <c r="AB35" s="87"/>
      <c r="AD35" s="2">
        <f>SUM(I35,L35,O35,R35)</f>
        <v>0</v>
      </c>
      <c r="AE35" s="2">
        <f>SUM(K35,N35,Q35,T35,)</f>
        <v>0</v>
      </c>
      <c r="AF35" s="2">
        <f>IF(AG35=0,"",RANK(AG35,$AG$33:$AG$39))</f>
      </c>
      <c r="AG35" s="2">
        <f>AA34*10000+Z34*100+X34</f>
        <v>0</v>
      </c>
    </row>
    <row r="36" spans="1:28" ht="19.5" customHeight="1">
      <c r="A36" s="27" t="s">
        <v>24</v>
      </c>
      <c r="B36" s="17" t="str">
        <f>B32</f>
        <v>日の出</v>
      </c>
      <c r="C36" s="18"/>
      <c r="D36" s="17" t="s">
        <v>14</v>
      </c>
      <c r="E36" s="18"/>
      <c r="F36" s="19" t="str">
        <f>B33</f>
        <v>東海南</v>
      </c>
      <c r="G36" s="16"/>
      <c r="H36" s="93" t="str">
        <f>O30</f>
        <v>日の出</v>
      </c>
      <c r="I36" s="79">
        <f>IF(I37="","",IF(I37-K37&gt;=1,"○",IF(I37-K37&lt;=-1,"●",IF(I37="","",IF(I37-K37=0,"△","")))))</f>
      </c>
      <c r="J36" s="80"/>
      <c r="K36" s="81"/>
      <c r="L36" s="79">
        <f>IF(L37="","",IF(L37-N37&gt;=1,"○",IF(L37-N37&lt;=-1,"●",IF(L37="","",IF(L37-N37=0,"△","")))))</f>
      </c>
      <c r="M36" s="80"/>
      <c r="N36" s="81"/>
      <c r="O36" s="73"/>
      <c r="P36" s="74"/>
      <c r="Q36" s="75"/>
      <c r="R36" s="79">
        <f>IF(R37="","",IF(R37-T37&gt;=1,"○",IF(R37-T37&lt;=-1,"●",IF(R37="","",IF(R37-T37=0,"△","")))))</f>
      </c>
      <c r="S36" s="80"/>
      <c r="T36" s="81"/>
      <c r="U36" s="66">
        <f>COUNTIF($I36:$T36,"○")</f>
        <v>0</v>
      </c>
      <c r="V36" s="66">
        <f>COUNTIF($I36:$T36,"●")</f>
        <v>0</v>
      </c>
      <c r="W36" s="66">
        <f>COUNTIF($I36:$T36,"△")</f>
        <v>0</v>
      </c>
      <c r="X36" s="66">
        <f>IF(AD37="","",AD37)</f>
        <v>0</v>
      </c>
      <c r="Y36" s="66">
        <f>IF(AE37="","",AE37)</f>
        <v>0</v>
      </c>
      <c r="Z36" s="66">
        <f>+X36-Y36</f>
        <v>0</v>
      </c>
      <c r="AA36" s="66">
        <f>U36*3+W36</f>
        <v>0</v>
      </c>
      <c r="AB36" s="87">
        <f>+AF37</f>
      </c>
    </row>
    <row r="37" spans="1:33" ht="19.5" customHeight="1">
      <c r="A37" s="27" t="s">
        <v>25</v>
      </c>
      <c r="B37" s="17" t="str">
        <f>B30</f>
        <v>大野</v>
      </c>
      <c r="C37" s="18"/>
      <c r="D37" s="17" t="s">
        <v>14</v>
      </c>
      <c r="E37" s="18"/>
      <c r="F37" s="19" t="str">
        <f>B36</f>
        <v>日の出</v>
      </c>
      <c r="G37" s="16"/>
      <c r="H37" s="86"/>
      <c r="I37" s="7">
        <f>IF(Q33="","",+Q33)</f>
      </c>
      <c r="J37" s="8">
        <f>IF(I37="","","-")</f>
      </c>
      <c r="K37" s="9">
        <f>O33</f>
      </c>
      <c r="L37" s="7">
        <f>IF(Q35="","",Q35)</f>
      </c>
      <c r="M37" s="8">
        <f>IF(L37="","","-")</f>
      </c>
      <c r="N37" s="9">
        <f>O35</f>
      </c>
      <c r="O37" s="76"/>
      <c r="P37" s="77"/>
      <c r="Q37" s="78"/>
      <c r="R37" s="7">
        <f>IF(C36="","",C36)</f>
      </c>
      <c r="S37" s="8">
        <f>IF(R37="","","-")</f>
      </c>
      <c r="T37" s="9">
        <f>IF(E36="","",E36)</f>
      </c>
      <c r="U37" s="67"/>
      <c r="V37" s="67"/>
      <c r="W37" s="67"/>
      <c r="X37" s="67"/>
      <c r="Y37" s="67"/>
      <c r="Z37" s="67"/>
      <c r="AA37" s="67"/>
      <c r="AB37" s="87"/>
      <c r="AD37" s="2">
        <f>SUM(I37,L37,O37,R37)</f>
        <v>0</v>
      </c>
      <c r="AE37" s="2">
        <f>SUM(K37,N37,Q37,T37,)</f>
        <v>0</v>
      </c>
      <c r="AF37" s="2">
        <f>IF(AG37=0,"",RANK(AG37,$AG$33:$AG$39))</f>
      </c>
      <c r="AG37" s="2">
        <f>AA36*10000+Z36*100+X36</f>
        <v>0</v>
      </c>
    </row>
    <row r="38" spans="1:28" ht="19.5" customHeight="1">
      <c r="A38" s="27" t="s">
        <v>26</v>
      </c>
      <c r="B38" s="17" t="str">
        <f>B31</f>
        <v>高松</v>
      </c>
      <c r="C38" s="18"/>
      <c r="D38" s="17" t="s">
        <v>14</v>
      </c>
      <c r="E38" s="18"/>
      <c r="F38" s="19" t="str">
        <f>F36</f>
        <v>東海南</v>
      </c>
      <c r="G38" s="16"/>
      <c r="H38" s="93" t="str">
        <f>R30</f>
        <v>東海南</v>
      </c>
      <c r="I38" s="79">
        <f>IF(I39="","",IF(I39-K39&gt;=1,"○",IF(I39-K39&lt;=-1,"●",IF(I39="","",IF(I39-K39=0,"△","")))))</f>
      </c>
      <c r="J38" s="80"/>
      <c r="K38" s="81"/>
      <c r="L38" s="79">
        <f>IF(L39="","",IF(L39-N39&gt;=1,"○",IF(L39-N39&lt;=-1,"●",IF(L39="","",IF(L39-N39=0,"△","")))))</f>
      </c>
      <c r="M38" s="80"/>
      <c r="N38" s="81"/>
      <c r="O38" s="79">
        <f>IF(O39="","",IF(O39-Q39&gt;=1,"○",IF(O39-Q39&lt;=-1,"●",IF(O39="","",IF(O39-Q39=0,"△","")))))</f>
      </c>
      <c r="P38" s="80"/>
      <c r="Q38" s="81"/>
      <c r="R38" s="73"/>
      <c r="S38" s="74"/>
      <c r="T38" s="75"/>
      <c r="U38" s="67">
        <f>COUNTIF($I38:$T38,"○")</f>
        <v>0</v>
      </c>
      <c r="V38" s="67">
        <f>COUNTIF($I38:$T38,"●")</f>
        <v>0</v>
      </c>
      <c r="W38" s="67">
        <f>COUNTIF($I38:$T38,"△")</f>
        <v>0</v>
      </c>
      <c r="X38" s="67">
        <f>IF(AD39="","",AD39)</f>
        <v>0</v>
      </c>
      <c r="Y38" s="67">
        <f>IF(AE39="","",AE39)</f>
        <v>0</v>
      </c>
      <c r="Z38" s="67">
        <f>+X38-Y38</f>
        <v>0</v>
      </c>
      <c r="AA38" s="67">
        <f>U38*3+W38</f>
        <v>0</v>
      </c>
      <c r="AB38" s="87">
        <f>+AF39</f>
      </c>
    </row>
    <row r="39" spans="1:33" ht="19.5" customHeight="1" thickBot="1">
      <c r="A39" s="27" t="s">
        <v>27</v>
      </c>
      <c r="B39" s="17" t="str">
        <f>B30</f>
        <v>大野</v>
      </c>
      <c r="C39" s="18"/>
      <c r="D39" s="17" t="s">
        <v>14</v>
      </c>
      <c r="E39" s="18"/>
      <c r="F39" s="19" t="str">
        <f>B33</f>
        <v>東海南</v>
      </c>
      <c r="G39" s="16"/>
      <c r="H39" s="95"/>
      <c r="I39" s="23">
        <f>IF(T33="","",+T33)</f>
      </c>
      <c r="J39" s="24">
        <f>IF(I39="","","-")</f>
      </c>
      <c r="K39" s="25">
        <f>R33</f>
      </c>
      <c r="L39" s="23">
        <f>IF(T35="","",+T35)</f>
      </c>
      <c r="M39" s="24">
        <f>IF(L39="","","-")</f>
      </c>
      <c r="N39" s="25">
        <f>R35</f>
      </c>
      <c r="O39" s="23">
        <f>IF(T37="","",T37)</f>
      </c>
      <c r="P39" s="24">
        <f>IF(O39="","","-")</f>
      </c>
      <c r="Q39" s="25">
        <f>R37</f>
      </c>
      <c r="R39" s="82"/>
      <c r="S39" s="83"/>
      <c r="T39" s="84"/>
      <c r="U39" s="72"/>
      <c r="V39" s="72"/>
      <c r="W39" s="72"/>
      <c r="X39" s="72"/>
      <c r="Y39" s="72"/>
      <c r="Z39" s="72"/>
      <c r="AA39" s="72"/>
      <c r="AB39" s="89"/>
      <c r="AD39" s="2">
        <f>SUM(I39,L39,O39,R39)</f>
        <v>0</v>
      </c>
      <c r="AE39" s="2">
        <f>SUM(K39,N39,Q39,T39,)</f>
        <v>0</v>
      </c>
      <c r="AF39" s="2">
        <f>IF(AG39=0,"",RANK(AG39,$AG$33:$AG$39))</f>
      </c>
      <c r="AG39" s="2">
        <f>AA38*10000+Z38*100+X38</f>
        <v>0</v>
      </c>
    </row>
    <row r="40" spans="1:7" ht="19.5" customHeight="1" thickBot="1">
      <c r="A40" s="28" t="s">
        <v>28</v>
      </c>
      <c r="B40" s="20" t="str">
        <f>B31</f>
        <v>高松</v>
      </c>
      <c r="C40" s="21"/>
      <c r="D40" s="20" t="s">
        <v>14</v>
      </c>
      <c r="E40" s="21"/>
      <c r="F40" s="22" t="str">
        <f>B32</f>
        <v>日の出</v>
      </c>
      <c r="G40" s="16"/>
    </row>
    <row r="41" ht="19.5" customHeight="1" thickBot="1"/>
    <row r="42" spans="1:8" ht="19.5" customHeight="1" thickBot="1">
      <c r="A42" s="48" t="s">
        <v>39</v>
      </c>
      <c r="B42" s="49"/>
      <c r="C42" s="49"/>
      <c r="D42" s="50" t="s">
        <v>29</v>
      </c>
      <c r="E42" s="50"/>
      <c r="F42" s="51"/>
      <c r="G42" s="3"/>
      <c r="H42" s="30" t="s">
        <v>106</v>
      </c>
    </row>
    <row r="43" spans="1:28" ht="19.5" customHeight="1">
      <c r="A43" s="5">
        <v>1</v>
      </c>
      <c r="B43" s="52" t="s">
        <v>100</v>
      </c>
      <c r="C43" s="53"/>
      <c r="D43" s="53"/>
      <c r="E43" s="53"/>
      <c r="F43" s="54"/>
      <c r="G43" s="4"/>
      <c r="H43" s="101"/>
      <c r="I43" s="70" t="str">
        <f>B43</f>
        <v>鹿島</v>
      </c>
      <c r="J43" s="70"/>
      <c r="K43" s="70"/>
      <c r="L43" s="70" t="str">
        <f>B44</f>
        <v>麻生</v>
      </c>
      <c r="M43" s="70"/>
      <c r="N43" s="70"/>
      <c r="O43" s="70" t="str">
        <f>B45</f>
        <v>大久保</v>
      </c>
      <c r="P43" s="70"/>
      <c r="Q43" s="70"/>
      <c r="R43" s="70" t="str">
        <f>B46</f>
        <v>波崎三</v>
      </c>
      <c r="S43" s="70"/>
      <c r="T43" s="70"/>
      <c r="U43" s="64" t="s">
        <v>3</v>
      </c>
      <c r="V43" s="64" t="s">
        <v>4</v>
      </c>
      <c r="W43" s="64" t="s">
        <v>11</v>
      </c>
      <c r="X43" s="64" t="s">
        <v>1</v>
      </c>
      <c r="Y43" s="64" t="s">
        <v>2</v>
      </c>
      <c r="Z43" s="64" t="s">
        <v>5</v>
      </c>
      <c r="AA43" s="64" t="s">
        <v>12</v>
      </c>
      <c r="AB43" s="99" t="s">
        <v>0</v>
      </c>
    </row>
    <row r="44" spans="1:28" ht="19.5" customHeight="1" thickBot="1">
      <c r="A44" s="6">
        <v>2</v>
      </c>
      <c r="B44" s="58" t="s">
        <v>101</v>
      </c>
      <c r="C44" s="59"/>
      <c r="D44" s="59"/>
      <c r="E44" s="59"/>
      <c r="F44" s="60"/>
      <c r="G44" s="4"/>
      <c r="H44" s="102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65"/>
      <c r="V44" s="65"/>
      <c r="W44" s="65"/>
      <c r="X44" s="65"/>
      <c r="Y44" s="65"/>
      <c r="Z44" s="65"/>
      <c r="AA44" s="65"/>
      <c r="AB44" s="100"/>
    </row>
    <row r="45" spans="1:28" ht="19.5" customHeight="1" thickTop="1">
      <c r="A45" s="6">
        <v>3</v>
      </c>
      <c r="B45" s="58" t="s">
        <v>102</v>
      </c>
      <c r="C45" s="59"/>
      <c r="D45" s="59"/>
      <c r="E45" s="59"/>
      <c r="F45" s="60"/>
      <c r="G45" s="4"/>
      <c r="H45" s="85" t="str">
        <f>I43</f>
        <v>鹿島</v>
      </c>
      <c r="I45" s="96"/>
      <c r="J45" s="97"/>
      <c r="K45" s="98"/>
      <c r="L45" s="90">
        <f>IF(L46="","",IF(L46-N46&gt;=1,"○",IF(L46-N46&lt;=-1,"●",IF(L46="","",IF(L46-N46=0,"△","")))))</f>
      </c>
      <c r="M45" s="91"/>
      <c r="N45" s="92"/>
      <c r="O45" s="90">
        <f>IF(O46="","",IF(O46-Q46&gt;=1,"○",IF(O46-Q46&lt;=-1,"●",IF(O46="","",IF(O46-Q46=0,"△","")))))</f>
      </c>
      <c r="P45" s="91"/>
      <c r="Q45" s="92"/>
      <c r="R45" s="90">
        <f>IF(R46="","",IF(R46-T46&gt;=1,"○",IF(R46-T46&lt;=-1,"●",IF(R46="","",IF(R46-T46=0,"△","")))))</f>
      </c>
      <c r="S45" s="91"/>
      <c r="T45" s="92"/>
      <c r="U45" s="66">
        <f>COUNTIF($I45:$T45,"○")</f>
        <v>0</v>
      </c>
      <c r="V45" s="66">
        <f>COUNTIF($I45:$T45,"●")</f>
        <v>0</v>
      </c>
      <c r="W45" s="66">
        <f>COUNTIF($I45:$T45,"△")</f>
        <v>0</v>
      </c>
      <c r="X45" s="66">
        <f>IF(AD46="","",AD46)</f>
        <v>0</v>
      </c>
      <c r="Y45" s="66">
        <f>IF(AE46="","",AE46)</f>
        <v>0</v>
      </c>
      <c r="Z45" s="66">
        <f>+X45-Y45</f>
        <v>0</v>
      </c>
      <c r="AA45" s="66">
        <f>U45*3+W45</f>
        <v>0</v>
      </c>
      <c r="AB45" s="88">
        <f>+AF46</f>
      </c>
    </row>
    <row r="46" spans="1:33" ht="19.5" customHeight="1" thickBot="1">
      <c r="A46" s="6">
        <v>4</v>
      </c>
      <c r="B46" s="61" t="s">
        <v>103</v>
      </c>
      <c r="C46" s="62"/>
      <c r="D46" s="62"/>
      <c r="E46" s="62"/>
      <c r="F46" s="63"/>
      <c r="G46" s="4"/>
      <c r="H46" s="86"/>
      <c r="I46" s="76"/>
      <c r="J46" s="77"/>
      <c r="K46" s="78"/>
      <c r="L46" s="7">
        <f>IF(C48="","",C48)</f>
      </c>
      <c r="M46" s="8">
        <f>IF(L46="","","-")</f>
      </c>
      <c r="N46" s="9">
        <f>IF(E48="","",E48)</f>
      </c>
      <c r="O46" s="7">
        <f>IF(C50="","",C50)</f>
      </c>
      <c r="P46" s="8">
        <f>IF(O46="","","-")</f>
      </c>
      <c r="Q46" s="9">
        <f>IF(E50="","",E50)</f>
      </c>
      <c r="R46" s="7">
        <f>IF(C52="","",C52)</f>
      </c>
      <c r="S46" s="8">
        <f>IF(R46="","","-")</f>
      </c>
      <c r="T46" s="9">
        <f>IF(E52="","",E52)</f>
      </c>
      <c r="U46" s="67"/>
      <c r="V46" s="67"/>
      <c r="W46" s="67"/>
      <c r="X46" s="67"/>
      <c r="Y46" s="67"/>
      <c r="Z46" s="67"/>
      <c r="AA46" s="67"/>
      <c r="AB46" s="87"/>
      <c r="AD46" s="2">
        <f>SUM(I46,L46,O46,R46)</f>
        <v>0</v>
      </c>
      <c r="AE46" s="2">
        <f>SUM(K46,N46,Q46,T46,)</f>
        <v>0</v>
      </c>
      <c r="AF46" s="2">
        <f>IF(AG46=0,"",RANK(AG46,$AG$46:$AG$52))</f>
      </c>
      <c r="AG46" s="2">
        <f>AA45*10000+Z45*100+X45</f>
        <v>0</v>
      </c>
    </row>
    <row r="47" spans="1:28" ht="19.5" customHeight="1" thickBot="1" thickTop="1">
      <c r="A47" s="10" t="s">
        <v>15</v>
      </c>
      <c r="B47" s="11" t="s">
        <v>13</v>
      </c>
      <c r="C47" s="55">
        <v>41033</v>
      </c>
      <c r="D47" s="56"/>
      <c r="E47" s="57"/>
      <c r="F47" s="12" t="s">
        <v>13</v>
      </c>
      <c r="G47" s="4"/>
      <c r="H47" s="93" t="str">
        <f>L43</f>
        <v>麻生</v>
      </c>
      <c r="I47" s="79">
        <f>IF(I48="","",IF(I48-K48&gt;=1,"○",IF(I48-K48&lt;=-1,"●",IF(I48="","",IF(I48-K48=0,"△","")))))</f>
      </c>
      <c r="J47" s="80"/>
      <c r="K47" s="81"/>
      <c r="L47" s="73"/>
      <c r="M47" s="74"/>
      <c r="N47" s="75"/>
      <c r="O47" s="79">
        <f>IF(O48="","",IF(O48-Q48&gt;=1,"○",IF(O48-Q48&lt;=-1,"●",IF(O48="","",IF(O48-Q48=0,"△","")))))</f>
      </c>
      <c r="P47" s="80"/>
      <c r="Q47" s="81"/>
      <c r="R47" s="79">
        <f>IF(R48="","",IF(R48-T48&gt;=1,"○",IF(R48-T48&lt;=-1,"●",IF(R48="","",IF(R48-T48=0,"△","")))))</f>
      </c>
      <c r="S47" s="80"/>
      <c r="T47" s="81"/>
      <c r="U47" s="66">
        <f>COUNTIF($I47:$T47,"○")</f>
        <v>0</v>
      </c>
      <c r="V47" s="66">
        <f>COUNTIF($I47:$T47,"●")</f>
        <v>0</v>
      </c>
      <c r="W47" s="66">
        <f>COUNTIF($I47:$T47,"△")</f>
        <v>0</v>
      </c>
      <c r="X47" s="66">
        <f>IF(AD48="","",AD48)</f>
        <v>0</v>
      </c>
      <c r="Y47" s="66">
        <f>IF(AE48="","",AE48)</f>
        <v>0</v>
      </c>
      <c r="Z47" s="66">
        <f>+X47-Y47</f>
        <v>0</v>
      </c>
      <c r="AA47" s="66">
        <f>U47*3+W47</f>
        <v>0</v>
      </c>
      <c r="AB47" s="87">
        <f>+AF48</f>
      </c>
    </row>
    <row r="48" spans="1:33" ht="19.5" customHeight="1" thickTop="1">
      <c r="A48" s="26" t="s">
        <v>23</v>
      </c>
      <c r="B48" s="13" t="str">
        <f>B43</f>
        <v>鹿島</v>
      </c>
      <c r="C48" s="14"/>
      <c r="D48" s="13" t="s">
        <v>14</v>
      </c>
      <c r="E48" s="14"/>
      <c r="F48" s="15" t="str">
        <f>B44</f>
        <v>麻生</v>
      </c>
      <c r="G48" s="4"/>
      <c r="H48" s="86"/>
      <c r="I48" s="7">
        <f>IF(N46="","",+N46)</f>
      </c>
      <c r="J48" s="8">
        <f>IF(I48="","","-")</f>
      </c>
      <c r="K48" s="9">
        <f>+L46</f>
      </c>
      <c r="L48" s="76"/>
      <c r="M48" s="77"/>
      <c r="N48" s="78"/>
      <c r="O48" s="7">
        <f>IF(C53="","",C53)</f>
      </c>
      <c r="P48" s="8">
        <f>IF(O48="","","-")</f>
      </c>
      <c r="Q48" s="9">
        <f>IF(E53="","",E53)</f>
      </c>
      <c r="R48" s="7">
        <f>IF(C51="","",C51)</f>
      </c>
      <c r="S48" s="8">
        <f>IF(R48="","","-")</f>
      </c>
      <c r="T48" s="9">
        <f>IF(E51="","",E51)</f>
      </c>
      <c r="U48" s="67"/>
      <c r="V48" s="67"/>
      <c r="W48" s="67"/>
      <c r="X48" s="67"/>
      <c r="Y48" s="67"/>
      <c r="Z48" s="67"/>
      <c r="AA48" s="67"/>
      <c r="AB48" s="87"/>
      <c r="AD48" s="2">
        <f>SUM(I48,L48,O48,R48)</f>
        <v>0</v>
      </c>
      <c r="AE48" s="2">
        <f>SUM(K48,N48,Q48,T48,)</f>
        <v>0</v>
      </c>
      <c r="AF48" s="2">
        <f>IF(AG48=0,"",RANK(AG48,$AG$46:$AG$52))</f>
      </c>
      <c r="AG48" s="2">
        <f>AA47*10000+Z47*100+X47</f>
        <v>0</v>
      </c>
    </row>
    <row r="49" spans="1:28" ht="19.5" customHeight="1">
      <c r="A49" s="27" t="s">
        <v>24</v>
      </c>
      <c r="B49" s="17" t="str">
        <f>B45</f>
        <v>大久保</v>
      </c>
      <c r="C49" s="18"/>
      <c r="D49" s="17" t="s">
        <v>14</v>
      </c>
      <c r="E49" s="18"/>
      <c r="F49" s="19" t="str">
        <f>B46</f>
        <v>波崎三</v>
      </c>
      <c r="G49" s="16"/>
      <c r="H49" s="93" t="str">
        <f>O43</f>
        <v>大久保</v>
      </c>
      <c r="I49" s="79">
        <f>IF(I50="","",IF(I50-K50&gt;=1,"○",IF(I50-K50&lt;=-1,"●",IF(I50="","",IF(I50-K50=0,"△","")))))</f>
      </c>
      <c r="J49" s="80"/>
      <c r="K49" s="81"/>
      <c r="L49" s="79">
        <f>IF(L50="","",IF(L50-N50&gt;=1,"○",IF(L50-N50&lt;=-1,"●",IF(L50="","",IF(L50-N50=0,"△","")))))</f>
      </c>
      <c r="M49" s="80"/>
      <c r="N49" s="81"/>
      <c r="O49" s="73"/>
      <c r="P49" s="74"/>
      <c r="Q49" s="75"/>
      <c r="R49" s="79">
        <f>IF(R50="","",IF(R50-T50&gt;=1,"○",IF(R50-T50&lt;=-1,"●",IF(R50="","",IF(R50-T50=0,"△","")))))</f>
      </c>
      <c r="S49" s="80"/>
      <c r="T49" s="81"/>
      <c r="U49" s="66">
        <f>COUNTIF($I49:$T49,"○")</f>
        <v>0</v>
      </c>
      <c r="V49" s="66">
        <f>COUNTIF($I49:$T49,"●")</f>
        <v>0</v>
      </c>
      <c r="W49" s="66">
        <f>COUNTIF($I49:$T49,"△")</f>
        <v>0</v>
      </c>
      <c r="X49" s="66">
        <f>IF(AD50="","",AD50)</f>
        <v>0</v>
      </c>
      <c r="Y49" s="66">
        <f>IF(AE50="","",AE50)</f>
        <v>0</v>
      </c>
      <c r="Z49" s="66">
        <f>+X49-Y49</f>
        <v>0</v>
      </c>
      <c r="AA49" s="66">
        <f>U49*3+W49</f>
        <v>0</v>
      </c>
      <c r="AB49" s="87">
        <f>+AF50</f>
      </c>
    </row>
    <row r="50" spans="1:33" ht="19.5" customHeight="1">
      <c r="A50" s="27" t="s">
        <v>25</v>
      </c>
      <c r="B50" s="17" t="str">
        <f>B43</f>
        <v>鹿島</v>
      </c>
      <c r="C50" s="18"/>
      <c r="D50" s="17" t="s">
        <v>14</v>
      </c>
      <c r="E50" s="18"/>
      <c r="F50" s="19" t="str">
        <f>B49</f>
        <v>大久保</v>
      </c>
      <c r="G50" s="16"/>
      <c r="H50" s="86"/>
      <c r="I50" s="7">
        <f>IF(Q46="","",+Q46)</f>
      </c>
      <c r="J50" s="8">
        <f>IF(I50="","","-")</f>
      </c>
      <c r="K50" s="9">
        <f>O46</f>
      </c>
      <c r="L50" s="7">
        <f>IF(Q48="","",Q48)</f>
      </c>
      <c r="M50" s="8">
        <f>IF(L50="","","-")</f>
      </c>
      <c r="N50" s="9">
        <f>O48</f>
      </c>
      <c r="O50" s="76"/>
      <c r="P50" s="77"/>
      <c r="Q50" s="78"/>
      <c r="R50" s="7">
        <f>IF(C49="","",C49)</f>
      </c>
      <c r="S50" s="8">
        <f>IF(R50="","","-")</f>
      </c>
      <c r="T50" s="9">
        <f>IF(E49="","",E49)</f>
      </c>
      <c r="U50" s="67"/>
      <c r="V50" s="67"/>
      <c r="W50" s="67"/>
      <c r="X50" s="67"/>
      <c r="Y50" s="67"/>
      <c r="Z50" s="67"/>
      <c r="AA50" s="67"/>
      <c r="AB50" s="87"/>
      <c r="AD50" s="2">
        <f>SUM(I50,L50,O50,R50)</f>
        <v>0</v>
      </c>
      <c r="AE50" s="2">
        <f>SUM(K50,N50,Q50,T50,)</f>
        <v>0</v>
      </c>
      <c r="AF50" s="2">
        <f>IF(AG50=0,"",RANK(AG50,$AG$46:$AG$52))</f>
      </c>
      <c r="AG50" s="2">
        <f>AA49*10000+Z49*100+X49</f>
        <v>0</v>
      </c>
    </row>
    <row r="51" spans="1:28" ht="19.5" customHeight="1">
      <c r="A51" s="27" t="s">
        <v>26</v>
      </c>
      <c r="B51" s="17" t="str">
        <f>B44</f>
        <v>麻生</v>
      </c>
      <c r="C51" s="18"/>
      <c r="D51" s="17" t="s">
        <v>14</v>
      </c>
      <c r="E51" s="18"/>
      <c r="F51" s="19" t="str">
        <f>F49</f>
        <v>波崎三</v>
      </c>
      <c r="G51" s="16"/>
      <c r="H51" s="93" t="str">
        <f>R43</f>
        <v>波崎三</v>
      </c>
      <c r="I51" s="79">
        <f>IF(I52="","",IF(I52-K52&gt;=1,"○",IF(I52-K52&lt;=-1,"●",IF(I52="","",IF(I52-K52=0,"△","")))))</f>
      </c>
      <c r="J51" s="80"/>
      <c r="K51" s="81"/>
      <c r="L51" s="79">
        <f>IF(L52="","",IF(L52-N52&gt;=1,"○",IF(L52-N52&lt;=-1,"●",IF(L52="","",IF(L52-N52=0,"△","")))))</f>
      </c>
      <c r="M51" s="80"/>
      <c r="N51" s="81"/>
      <c r="O51" s="79">
        <f>IF(O52="","",IF(O52-Q52&gt;=1,"○",IF(O52-Q52&lt;=-1,"●",IF(O52="","",IF(O52-Q52=0,"△","")))))</f>
      </c>
      <c r="P51" s="80"/>
      <c r="Q51" s="81"/>
      <c r="R51" s="73"/>
      <c r="S51" s="74"/>
      <c r="T51" s="75"/>
      <c r="U51" s="67">
        <f>COUNTIF($I51:$T51,"○")</f>
        <v>0</v>
      </c>
      <c r="V51" s="67">
        <f>COUNTIF($I51:$T51,"●")</f>
        <v>0</v>
      </c>
      <c r="W51" s="67">
        <f>COUNTIF($I51:$T51,"△")</f>
        <v>0</v>
      </c>
      <c r="X51" s="67">
        <f>IF(AD52="","",AD52)</f>
        <v>0</v>
      </c>
      <c r="Y51" s="67">
        <f>IF(AE52="","",AE52)</f>
        <v>0</v>
      </c>
      <c r="Z51" s="67">
        <f>+X51-Y51</f>
        <v>0</v>
      </c>
      <c r="AA51" s="67">
        <f>U51*3+W51</f>
        <v>0</v>
      </c>
      <c r="AB51" s="87">
        <f>+AF52</f>
      </c>
    </row>
    <row r="52" spans="1:33" ht="19.5" customHeight="1" thickBot="1">
      <c r="A52" s="27" t="s">
        <v>27</v>
      </c>
      <c r="B52" s="17" t="str">
        <f>B43</f>
        <v>鹿島</v>
      </c>
      <c r="C52" s="18"/>
      <c r="D52" s="17" t="s">
        <v>14</v>
      </c>
      <c r="E52" s="18"/>
      <c r="F52" s="19" t="str">
        <f>B46</f>
        <v>波崎三</v>
      </c>
      <c r="G52" s="16"/>
      <c r="H52" s="95"/>
      <c r="I52" s="23">
        <f>IF(T46="","",+T46)</f>
      </c>
      <c r="J52" s="24">
        <f>IF(I52="","","-")</f>
      </c>
      <c r="K52" s="25">
        <f>R46</f>
      </c>
      <c r="L52" s="23">
        <f>IF(T48="","",+T48)</f>
      </c>
      <c r="M52" s="24">
        <f>IF(L52="","","-")</f>
      </c>
      <c r="N52" s="25">
        <f>R48</f>
      </c>
      <c r="O52" s="23">
        <f>IF(T50="","",T50)</f>
      </c>
      <c r="P52" s="24">
        <f>IF(O52="","","-")</f>
      </c>
      <c r="Q52" s="25">
        <f>R50</f>
      </c>
      <c r="R52" s="82"/>
      <c r="S52" s="83"/>
      <c r="T52" s="84"/>
      <c r="U52" s="72"/>
      <c r="V52" s="72"/>
      <c r="W52" s="72"/>
      <c r="X52" s="72"/>
      <c r="Y52" s="72"/>
      <c r="Z52" s="72"/>
      <c r="AA52" s="72"/>
      <c r="AB52" s="89"/>
      <c r="AD52" s="2">
        <f>SUM(I52,L52,O52,R52)</f>
        <v>0</v>
      </c>
      <c r="AE52" s="2">
        <f>SUM(K52,N52,Q52,T52,)</f>
        <v>0</v>
      </c>
      <c r="AF52" s="2">
        <f>IF(AG52=0,"",RANK(AG52,$AG$46:$AG$52))</f>
      </c>
      <c r="AG52" s="2">
        <f>AA51*10000+Z51*100+X51</f>
        <v>0</v>
      </c>
    </row>
    <row r="53" spans="1:7" ht="19.5" customHeight="1" thickBot="1">
      <c r="A53" s="28" t="s">
        <v>28</v>
      </c>
      <c r="B53" s="20" t="str">
        <f>B44</f>
        <v>麻生</v>
      </c>
      <c r="C53" s="21"/>
      <c r="D53" s="20" t="s">
        <v>14</v>
      </c>
      <c r="E53" s="21"/>
      <c r="F53" s="22" t="str">
        <f>B45</f>
        <v>大久保</v>
      </c>
      <c r="G53" s="16"/>
    </row>
  </sheetData>
  <sheetProtection/>
  <mergeCells count="289">
    <mergeCell ref="W51:W52"/>
    <mergeCell ref="H49:H50"/>
    <mergeCell ref="L49:N49"/>
    <mergeCell ref="O49:Q50"/>
    <mergeCell ref="R49:T49"/>
    <mergeCell ref="R51:T52"/>
    <mergeCell ref="X51:X52"/>
    <mergeCell ref="X49:X50"/>
    <mergeCell ref="Y49:Y50"/>
    <mergeCell ref="Y51:Y52"/>
    <mergeCell ref="U49:U50"/>
    <mergeCell ref="V49:V50"/>
    <mergeCell ref="W49:W50"/>
    <mergeCell ref="U51:U52"/>
    <mergeCell ref="V51:V52"/>
    <mergeCell ref="H51:H52"/>
    <mergeCell ref="I51:K51"/>
    <mergeCell ref="L51:N51"/>
    <mergeCell ref="O51:Q51"/>
    <mergeCell ref="Z49:Z50"/>
    <mergeCell ref="AA49:AA50"/>
    <mergeCell ref="AB51:AB52"/>
    <mergeCell ref="AB49:AB50"/>
    <mergeCell ref="Z51:Z52"/>
    <mergeCell ref="AA51:AA52"/>
    <mergeCell ref="AB47:AB48"/>
    <mergeCell ref="I49:K49"/>
    <mergeCell ref="V47:V48"/>
    <mergeCell ref="W47:W48"/>
    <mergeCell ref="X47:X48"/>
    <mergeCell ref="Y47:Y48"/>
    <mergeCell ref="L47:N48"/>
    <mergeCell ref="O47:Q47"/>
    <mergeCell ref="R47:T47"/>
    <mergeCell ref="Z47:Z48"/>
    <mergeCell ref="Y36:Y37"/>
    <mergeCell ref="U36:U37"/>
    <mergeCell ref="V36:V37"/>
    <mergeCell ref="W36:W37"/>
    <mergeCell ref="X36:X37"/>
    <mergeCell ref="AA47:AA48"/>
    <mergeCell ref="U47:U48"/>
    <mergeCell ref="I43:K44"/>
    <mergeCell ref="L38:N38"/>
    <mergeCell ref="O38:Q38"/>
    <mergeCell ref="Y45:Y46"/>
    <mergeCell ref="Z45:Z46"/>
    <mergeCell ref="AA45:AA46"/>
    <mergeCell ref="H47:H48"/>
    <mergeCell ref="I47:K47"/>
    <mergeCell ref="B45:F45"/>
    <mergeCell ref="I45:K46"/>
    <mergeCell ref="B46:F46"/>
    <mergeCell ref="H45:H46"/>
    <mergeCell ref="L36:N36"/>
    <mergeCell ref="O36:Q37"/>
    <mergeCell ref="R36:T36"/>
    <mergeCell ref="I36:K36"/>
    <mergeCell ref="U38:U39"/>
    <mergeCell ref="W38:W39"/>
    <mergeCell ref="X38:X39"/>
    <mergeCell ref="V43:V44"/>
    <mergeCell ref="W43:W44"/>
    <mergeCell ref="U43:U44"/>
    <mergeCell ref="AB43:AB44"/>
    <mergeCell ref="R38:T39"/>
    <mergeCell ref="W45:W46"/>
    <mergeCell ref="X45:X46"/>
    <mergeCell ref="X43:X44"/>
    <mergeCell ref="Y43:Y44"/>
    <mergeCell ref="U45:U46"/>
    <mergeCell ref="V45:V46"/>
    <mergeCell ref="R43:T44"/>
    <mergeCell ref="R45:T45"/>
    <mergeCell ref="H43:H44"/>
    <mergeCell ref="O43:Q44"/>
    <mergeCell ref="L45:N45"/>
    <mergeCell ref="O45:Q45"/>
    <mergeCell ref="L43:N44"/>
    <mergeCell ref="Z43:Z44"/>
    <mergeCell ref="V38:V39"/>
    <mergeCell ref="Y38:Y39"/>
    <mergeCell ref="AB45:AB46"/>
    <mergeCell ref="AA43:AA44"/>
    <mergeCell ref="Z36:Z37"/>
    <mergeCell ref="AA36:AA37"/>
    <mergeCell ref="AB36:AB37"/>
    <mergeCell ref="Z38:Z39"/>
    <mergeCell ref="AA38:AA39"/>
    <mergeCell ref="AB38:AB39"/>
    <mergeCell ref="U32:U33"/>
    <mergeCell ref="Y32:Y33"/>
    <mergeCell ref="Z32:Z33"/>
    <mergeCell ref="AA32:AA33"/>
    <mergeCell ref="L34:N35"/>
    <mergeCell ref="L32:N32"/>
    <mergeCell ref="R32:T32"/>
    <mergeCell ref="I32:K33"/>
    <mergeCell ref="O32:Q32"/>
    <mergeCell ref="O34:Q34"/>
    <mergeCell ref="U34:U35"/>
    <mergeCell ref="V34:V35"/>
    <mergeCell ref="W34:W35"/>
    <mergeCell ref="R34:T34"/>
    <mergeCell ref="V32:V33"/>
    <mergeCell ref="W32:W33"/>
    <mergeCell ref="AB34:AB35"/>
    <mergeCell ref="AB32:AB33"/>
    <mergeCell ref="X34:X35"/>
    <mergeCell ref="X32:X33"/>
    <mergeCell ref="Y34:Y35"/>
    <mergeCell ref="Z34:Z35"/>
    <mergeCell ref="AA34:AA35"/>
    <mergeCell ref="L25:N25"/>
    <mergeCell ref="H30:H31"/>
    <mergeCell ref="AB30:AB31"/>
    <mergeCell ref="V30:V31"/>
    <mergeCell ref="W30:W31"/>
    <mergeCell ref="X30:X31"/>
    <mergeCell ref="Y30:Y31"/>
    <mergeCell ref="Z30:Z31"/>
    <mergeCell ref="AA30:AA31"/>
    <mergeCell ref="L30:N31"/>
    <mergeCell ref="I30:K31"/>
    <mergeCell ref="O30:Q31"/>
    <mergeCell ref="R30:T31"/>
    <mergeCell ref="U4:U5"/>
    <mergeCell ref="W4:W5"/>
    <mergeCell ref="V4:V5"/>
    <mergeCell ref="U30:U31"/>
    <mergeCell ref="U21:U22"/>
    <mergeCell ref="V21:V22"/>
    <mergeCell ref="V19:V20"/>
    <mergeCell ref="H6:H7"/>
    <mergeCell ref="I6:K7"/>
    <mergeCell ref="L6:N6"/>
    <mergeCell ref="O6:Q6"/>
    <mergeCell ref="X6:X7"/>
    <mergeCell ref="Z8:Z9"/>
    <mergeCell ref="AA8:AA9"/>
    <mergeCell ref="R6:T6"/>
    <mergeCell ref="U6:U7"/>
    <mergeCell ref="V6:V7"/>
    <mergeCell ref="W6:W7"/>
    <mergeCell ref="Y6:Y7"/>
    <mergeCell ref="Z6:Z7"/>
    <mergeCell ref="AA6:AA7"/>
    <mergeCell ref="AB6:AB7"/>
    <mergeCell ref="AB10:AB11"/>
    <mergeCell ref="V10:V11"/>
    <mergeCell ref="U10:U11"/>
    <mergeCell ref="Y8:Y9"/>
    <mergeCell ref="V8:V9"/>
    <mergeCell ref="W8:W9"/>
    <mergeCell ref="AB8:AB9"/>
    <mergeCell ref="L12:N12"/>
    <mergeCell ref="X17:X18"/>
    <mergeCell ref="O21:Q21"/>
    <mergeCell ref="Y12:Y13"/>
    <mergeCell ref="W19:W20"/>
    <mergeCell ref="X19:X20"/>
    <mergeCell ref="Y19:Y20"/>
    <mergeCell ref="O19:Q19"/>
    <mergeCell ref="R19:T19"/>
    <mergeCell ref="R21:T21"/>
    <mergeCell ref="AB12:AB13"/>
    <mergeCell ref="W12:W13"/>
    <mergeCell ref="U12:U13"/>
    <mergeCell ref="V12:V13"/>
    <mergeCell ref="X12:X13"/>
    <mergeCell ref="Z12:Z13"/>
    <mergeCell ref="AB19:AB20"/>
    <mergeCell ref="W21:W22"/>
    <mergeCell ref="L21:N22"/>
    <mergeCell ref="AB17:AB18"/>
    <mergeCell ref="AA17:AA18"/>
    <mergeCell ref="Y17:Y18"/>
    <mergeCell ref="V17:V18"/>
    <mergeCell ref="U17:U18"/>
    <mergeCell ref="Z19:Z20"/>
    <mergeCell ref="L19:N19"/>
    <mergeCell ref="AA4:AA5"/>
    <mergeCell ref="X4:X5"/>
    <mergeCell ref="Y4:Y5"/>
    <mergeCell ref="Z4:Z5"/>
    <mergeCell ref="A1:AB2"/>
    <mergeCell ref="B5:F5"/>
    <mergeCell ref="R4:T5"/>
    <mergeCell ref="A3:C3"/>
    <mergeCell ref="D3:F3"/>
    <mergeCell ref="AB4:AB5"/>
    <mergeCell ref="H4:H5"/>
    <mergeCell ref="I4:K5"/>
    <mergeCell ref="L4:N5"/>
    <mergeCell ref="O4:Q5"/>
    <mergeCell ref="R10:T10"/>
    <mergeCell ref="AA10:AA11"/>
    <mergeCell ref="H8:H9"/>
    <mergeCell ref="I8:K8"/>
    <mergeCell ref="L8:N9"/>
    <mergeCell ref="O8:Q8"/>
    <mergeCell ref="R8:T8"/>
    <mergeCell ref="U8:U9"/>
    <mergeCell ref="W10:W11"/>
    <mergeCell ref="X10:X11"/>
    <mergeCell ref="B6:F6"/>
    <mergeCell ref="B4:F4"/>
    <mergeCell ref="B7:F7"/>
    <mergeCell ref="AA12:AA13"/>
    <mergeCell ref="O12:Q12"/>
    <mergeCell ref="R12:T13"/>
    <mergeCell ref="Y10:Y11"/>
    <mergeCell ref="Z10:Z11"/>
    <mergeCell ref="L10:N10"/>
    <mergeCell ref="O10:Q11"/>
    <mergeCell ref="AB25:AB26"/>
    <mergeCell ref="AB21:AB22"/>
    <mergeCell ref="Z21:Z22"/>
    <mergeCell ref="AA23:AA24"/>
    <mergeCell ref="AB23:AB24"/>
    <mergeCell ref="AA21:AA22"/>
    <mergeCell ref="Z23:Z24"/>
    <mergeCell ref="O25:Q25"/>
    <mergeCell ref="R25:T26"/>
    <mergeCell ref="Z25:Z26"/>
    <mergeCell ref="AA25:AA26"/>
    <mergeCell ref="L23:N23"/>
    <mergeCell ref="U23:U24"/>
    <mergeCell ref="V23:V24"/>
    <mergeCell ref="W23:W24"/>
    <mergeCell ref="O23:Q24"/>
    <mergeCell ref="R23:T23"/>
    <mergeCell ref="Y23:Y24"/>
    <mergeCell ref="X21:X22"/>
    <mergeCell ref="Y21:Y22"/>
    <mergeCell ref="Y25:Y26"/>
    <mergeCell ref="W25:W26"/>
    <mergeCell ref="X25:X26"/>
    <mergeCell ref="U25:U26"/>
    <mergeCell ref="X23:X24"/>
    <mergeCell ref="V25:V26"/>
    <mergeCell ref="X8:X9"/>
    <mergeCell ref="U19:U20"/>
    <mergeCell ref="B18:F18"/>
    <mergeCell ref="L17:N18"/>
    <mergeCell ref="O17:Q18"/>
    <mergeCell ref="R17:T18"/>
    <mergeCell ref="H12:H13"/>
    <mergeCell ref="I12:K12"/>
    <mergeCell ref="H10:H11"/>
    <mergeCell ref="I10:K10"/>
    <mergeCell ref="AA19:AA20"/>
    <mergeCell ref="C21:E21"/>
    <mergeCell ref="H17:H18"/>
    <mergeCell ref="I17:K18"/>
    <mergeCell ref="W17:W18"/>
    <mergeCell ref="Z17:Z18"/>
    <mergeCell ref="B19:F19"/>
    <mergeCell ref="H19:H20"/>
    <mergeCell ref="B20:F20"/>
    <mergeCell ref="I19:K20"/>
    <mergeCell ref="C8:E8"/>
    <mergeCell ref="A16:C16"/>
    <mergeCell ref="D16:F16"/>
    <mergeCell ref="B17:F17"/>
    <mergeCell ref="H32:H33"/>
    <mergeCell ref="H38:H39"/>
    <mergeCell ref="I38:K38"/>
    <mergeCell ref="B44:F44"/>
    <mergeCell ref="H36:H37"/>
    <mergeCell ref="H34:H35"/>
    <mergeCell ref="I34:K34"/>
    <mergeCell ref="B30:F30"/>
    <mergeCell ref="C34:E34"/>
    <mergeCell ref="B32:F32"/>
    <mergeCell ref="B33:F33"/>
    <mergeCell ref="B31:F31"/>
    <mergeCell ref="H21:H22"/>
    <mergeCell ref="I21:K21"/>
    <mergeCell ref="A29:C29"/>
    <mergeCell ref="D29:F29"/>
    <mergeCell ref="H23:H24"/>
    <mergeCell ref="I23:K23"/>
    <mergeCell ref="H25:H26"/>
    <mergeCell ref="I25:K25"/>
    <mergeCell ref="A42:C42"/>
    <mergeCell ref="D42:F42"/>
    <mergeCell ref="B43:F43"/>
    <mergeCell ref="C47:E47"/>
  </mergeCells>
  <dataValidations count="1">
    <dataValidation allowBlank="1" showInputMessage="1" showErrorMessage="1" imeMode="off" sqref="I6 L45 L47 M52:Q52 O51 J52:K52 R51 L49:L52 I47:I52 O48:T48 R47 O47 R49 R45 O45 M50:N50 J50:K50 J48:K48 O49 R50:T50 L46:T46 I45 L32 L34 M39:Q39 O38 J39:K39 R38 L36:L39 I34:I39 O35:T35 R34 O34 R36 R32 O32 M37:N37 J37:K37 J35:K35 O36 R37:T37 L33:T33 I32 L19 L21 M26:Q26 O25 J26:K26 R25 L23:L26 I21:I26 O22:T22 R21 O21 R23 R19 O19 M24:N24 J24:K24 J22:K22 O23 R24:T24 L20:T20 I19 L6 L8 M13:Q13 O12 J13:K13 R12 L10:L13 I8:I13 O9:T9 R8 O8 R10 R6 O6 M11:N11 J11:K11 J9:K9 O10 R11:T11 L7:T7"/>
  </dataValidations>
  <printOptions/>
  <pageMargins left="0.5905511811023623" right="0.5905511811023623" top="0.7874015748031497" bottom="0.3937007874015748" header="0.3937007874015748" footer="0.196850393700787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2"/>
  <sheetViews>
    <sheetView zoomScalePageLayoutView="0" workbookViewId="0" topLeftCell="A1">
      <selection activeCell="A3" sqref="A3"/>
    </sheetView>
  </sheetViews>
  <sheetFormatPr defaultColWidth="9.00390625" defaultRowHeight="13.5"/>
  <cols>
    <col min="1" max="1" width="6.625" style="0" customWidth="1"/>
    <col min="2" max="2" width="7.625" style="0" customWidth="1"/>
    <col min="3" max="18" width="3.625" style="0" customWidth="1"/>
    <col min="19" max="19" width="7.625" style="0" customWidth="1"/>
    <col min="20" max="20" width="6.625" style="0" customWidth="1"/>
  </cols>
  <sheetData>
    <row r="1" spans="1:20" ht="15" customHeight="1">
      <c r="A1" s="115" t="s">
        <v>87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ht="1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</row>
    <row r="3" spans="1:20" ht="18.75">
      <c r="A3" s="47"/>
      <c r="B3" s="117">
        <v>41034</v>
      </c>
      <c r="C3" s="117"/>
      <c r="D3" s="47"/>
      <c r="E3" s="47"/>
      <c r="F3" s="47"/>
      <c r="G3" s="47"/>
      <c r="H3" s="47"/>
      <c r="I3" s="47"/>
      <c r="J3" s="47"/>
      <c r="K3" s="47"/>
      <c r="L3" s="116" t="s">
        <v>35</v>
      </c>
      <c r="M3" s="116"/>
      <c r="N3" s="116"/>
      <c r="O3" s="116"/>
      <c r="P3" s="116"/>
      <c r="Q3" s="116"/>
      <c r="R3" s="116"/>
      <c r="S3" s="116"/>
      <c r="T3" s="116"/>
    </row>
    <row r="6" spans="8:13" ht="13.5">
      <c r="H6" s="39" t="s">
        <v>40</v>
      </c>
      <c r="I6" s="39"/>
      <c r="J6" s="39"/>
      <c r="K6" s="39"/>
      <c r="L6" s="39"/>
      <c r="M6" s="39"/>
    </row>
    <row r="7" spans="8:13" ht="13.5">
      <c r="H7" s="111"/>
      <c r="I7" s="111"/>
      <c r="J7" s="111"/>
      <c r="K7" s="111"/>
      <c r="L7" s="111"/>
      <c r="M7" s="111"/>
    </row>
    <row r="8" spans="8:13" ht="13.5">
      <c r="H8" s="111"/>
      <c r="I8" s="111"/>
      <c r="J8" s="111"/>
      <c r="K8" s="111"/>
      <c r="L8" s="111"/>
      <c r="M8" s="111"/>
    </row>
    <row r="9" spans="8:13" ht="13.5">
      <c r="H9" s="1"/>
      <c r="I9" s="1"/>
      <c r="J9" s="1"/>
      <c r="K9" s="40"/>
      <c r="L9" s="1"/>
      <c r="M9" s="1"/>
    </row>
    <row r="10" ht="13.5">
      <c r="K10" s="34"/>
    </row>
    <row r="11" spans="7:14" ht="13.5">
      <c r="G11" s="35"/>
      <c r="H11" s="36"/>
      <c r="I11" s="36"/>
      <c r="J11" s="36"/>
      <c r="K11" s="36"/>
      <c r="L11" s="36"/>
      <c r="M11" s="36"/>
      <c r="N11" s="37"/>
    </row>
    <row r="12" spans="7:14" ht="13.5">
      <c r="G12" s="32"/>
      <c r="H12" s="42"/>
      <c r="I12" s="43"/>
      <c r="J12" s="43"/>
      <c r="K12" s="43"/>
      <c r="L12" s="43"/>
      <c r="M12" s="44"/>
      <c r="N12" s="33"/>
    </row>
    <row r="13" spans="7:14" ht="13.5">
      <c r="G13" s="32"/>
      <c r="H13" s="45"/>
      <c r="I13" s="38"/>
      <c r="J13" s="38"/>
      <c r="K13" s="38"/>
      <c r="L13" s="38"/>
      <c r="M13" s="46"/>
      <c r="N13" s="33"/>
    </row>
    <row r="14" spans="5:16" ht="13.5">
      <c r="E14" s="35"/>
      <c r="F14" s="36"/>
      <c r="G14" s="36"/>
      <c r="H14" s="37"/>
      <c r="M14" s="35"/>
      <c r="N14" s="36"/>
      <c r="O14" s="36"/>
      <c r="P14" s="37"/>
    </row>
    <row r="15" spans="5:16" ht="13.5">
      <c r="E15" s="32"/>
      <c r="F15" s="38"/>
      <c r="G15" s="38"/>
      <c r="H15" s="33"/>
      <c r="M15" s="32"/>
      <c r="N15" s="38"/>
      <c r="O15" s="38"/>
      <c r="P15" s="33"/>
    </row>
    <row r="16" spans="5:16" ht="13.5">
      <c r="E16" s="32"/>
      <c r="F16" s="38"/>
      <c r="G16" s="38"/>
      <c r="H16" s="33"/>
      <c r="M16" s="32"/>
      <c r="N16" s="38"/>
      <c r="O16" s="38"/>
      <c r="P16" s="33"/>
    </row>
    <row r="17" spans="4:17" ht="13.5">
      <c r="D17" s="105"/>
      <c r="E17" s="106"/>
      <c r="H17" s="105"/>
      <c r="I17" s="106"/>
      <c r="L17" s="105"/>
      <c r="M17" s="106"/>
      <c r="P17" s="105"/>
      <c r="Q17" s="106"/>
    </row>
    <row r="18" spans="4:17" ht="13.5">
      <c r="D18" s="107"/>
      <c r="E18" s="108"/>
      <c r="H18" s="107"/>
      <c r="I18" s="108"/>
      <c r="L18" s="107"/>
      <c r="M18" s="108"/>
      <c r="P18" s="107"/>
      <c r="Q18" s="108"/>
    </row>
    <row r="19" spans="4:17" ht="13.5">
      <c r="D19" s="107"/>
      <c r="E19" s="108"/>
      <c r="H19" s="107"/>
      <c r="I19" s="108"/>
      <c r="L19" s="107"/>
      <c r="M19" s="108"/>
      <c r="P19" s="107"/>
      <c r="Q19" s="108"/>
    </row>
    <row r="20" spans="4:17" ht="13.5">
      <c r="D20" s="107"/>
      <c r="E20" s="108"/>
      <c r="H20" s="107"/>
      <c r="I20" s="108"/>
      <c r="L20" s="107"/>
      <c r="M20" s="108"/>
      <c r="P20" s="107"/>
      <c r="Q20" s="108"/>
    </row>
    <row r="21" spans="4:17" ht="13.5">
      <c r="D21" s="109"/>
      <c r="E21" s="110"/>
      <c r="H21" s="109"/>
      <c r="I21" s="110"/>
      <c r="L21" s="109"/>
      <c r="M21" s="110"/>
      <c r="P21" s="109"/>
      <c r="Q21" s="110"/>
    </row>
    <row r="24" spans="5:16" ht="13.5">
      <c r="E24" s="112" t="s">
        <v>40</v>
      </c>
      <c r="F24" s="112"/>
      <c r="G24" s="112"/>
      <c r="H24" s="114"/>
      <c r="I24" s="114"/>
      <c r="J24" s="114"/>
      <c r="K24" s="114"/>
      <c r="L24" s="114"/>
      <c r="M24" s="114"/>
      <c r="N24" s="114"/>
      <c r="O24" s="114"/>
      <c r="P24" s="114"/>
    </row>
    <row r="25" spans="5:16" ht="13.5">
      <c r="E25" s="112"/>
      <c r="F25" s="112"/>
      <c r="G25" s="112"/>
      <c r="H25" s="114"/>
      <c r="I25" s="114"/>
      <c r="J25" s="114"/>
      <c r="K25" s="114"/>
      <c r="L25" s="114"/>
      <c r="M25" s="114"/>
      <c r="N25" s="114"/>
      <c r="O25" s="114"/>
      <c r="P25" s="114"/>
    </row>
    <row r="26" spans="5:16" ht="13.5">
      <c r="E26" s="113" t="s">
        <v>41</v>
      </c>
      <c r="F26" s="113"/>
      <c r="G26" s="113"/>
      <c r="H26" s="114"/>
      <c r="I26" s="114"/>
      <c r="J26" s="114"/>
      <c r="K26" s="114"/>
      <c r="L26" s="114"/>
      <c r="M26" s="114"/>
      <c r="N26" s="114"/>
      <c r="O26" s="114"/>
      <c r="P26" s="114"/>
    </row>
    <row r="27" spans="5:16" ht="13.5">
      <c r="E27" s="113"/>
      <c r="F27" s="113"/>
      <c r="G27" s="113"/>
      <c r="H27" s="114"/>
      <c r="I27" s="114"/>
      <c r="J27" s="114"/>
      <c r="K27" s="114"/>
      <c r="L27" s="114"/>
      <c r="M27" s="114"/>
      <c r="N27" s="114"/>
      <c r="O27" s="114"/>
      <c r="P27" s="114"/>
    </row>
    <row r="28" spans="5:16" ht="13.5">
      <c r="E28" s="113" t="s">
        <v>42</v>
      </c>
      <c r="F28" s="113"/>
      <c r="G28" s="113"/>
      <c r="H28" s="114"/>
      <c r="I28" s="114"/>
      <c r="J28" s="114"/>
      <c r="K28" s="114"/>
      <c r="L28" s="114"/>
      <c r="M28" s="114"/>
      <c r="N28" s="114"/>
      <c r="O28" s="114"/>
      <c r="P28" s="114"/>
    </row>
    <row r="29" spans="5:16" ht="13.5">
      <c r="E29" s="113"/>
      <c r="F29" s="113"/>
      <c r="G29" s="113"/>
      <c r="H29" s="114"/>
      <c r="I29" s="114"/>
      <c r="J29" s="114"/>
      <c r="K29" s="114"/>
      <c r="L29" s="114"/>
      <c r="M29" s="114"/>
      <c r="N29" s="114"/>
      <c r="O29" s="114"/>
      <c r="P29" s="114"/>
    </row>
    <row r="30" spans="5:16" ht="13.5">
      <c r="E30" s="114" t="s">
        <v>43</v>
      </c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</row>
    <row r="31" spans="5:16" ht="13.5"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</row>
    <row r="34" spans="4:16" ht="13.5">
      <c r="D34" s="113" t="s">
        <v>44</v>
      </c>
      <c r="E34" s="113"/>
      <c r="F34" s="113"/>
      <c r="G34" s="113"/>
      <c r="H34" s="114"/>
      <c r="I34" s="114"/>
      <c r="J34" s="114"/>
      <c r="K34" s="114"/>
      <c r="L34" s="114"/>
      <c r="M34" s="114"/>
      <c r="N34" s="114"/>
      <c r="O34" s="114"/>
      <c r="P34" s="114"/>
    </row>
    <row r="35" spans="4:16" ht="13.5">
      <c r="D35" s="113"/>
      <c r="E35" s="113"/>
      <c r="F35" s="113"/>
      <c r="G35" s="113"/>
      <c r="H35" s="114"/>
      <c r="I35" s="114"/>
      <c r="J35" s="114"/>
      <c r="K35" s="114"/>
      <c r="L35" s="114"/>
      <c r="M35" s="114"/>
      <c r="N35" s="114"/>
      <c r="O35" s="114"/>
      <c r="P35" s="114"/>
    </row>
    <row r="36" spans="4:16" ht="13.5"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</row>
    <row r="37" spans="4:16" ht="13.5">
      <c r="D37" s="114" t="s">
        <v>45</v>
      </c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</row>
    <row r="38" spans="4:16" ht="13.5"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</row>
    <row r="39" spans="4:16" ht="13.5">
      <c r="D39" s="114" t="s">
        <v>45</v>
      </c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</row>
    <row r="40" spans="4:16" ht="13.5"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</row>
    <row r="41" spans="4:16" ht="13.5">
      <c r="D41" s="114" t="s">
        <v>45</v>
      </c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</row>
    <row r="42" spans="4:16" ht="13.5"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</row>
    <row r="43" spans="4:16" ht="13.5">
      <c r="D43" s="114" t="s">
        <v>45</v>
      </c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</row>
    <row r="44" spans="4:16" ht="13.5"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</row>
    <row r="45" spans="4:16" ht="13.5">
      <c r="D45" s="114" t="s">
        <v>45</v>
      </c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</row>
    <row r="46" spans="4:16" ht="13.5"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</row>
    <row r="47" spans="4:16" ht="13.5">
      <c r="D47" s="114" t="s">
        <v>45</v>
      </c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</row>
    <row r="48" spans="4:16" ht="13.5"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</row>
    <row r="49" spans="4:16" ht="13.5">
      <c r="D49" s="114" t="s">
        <v>45</v>
      </c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</row>
    <row r="50" spans="4:16" ht="13.5"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</row>
    <row r="51" spans="4:16" ht="13.5">
      <c r="D51" s="114" t="s">
        <v>45</v>
      </c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4:16" ht="13.5"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</row>
  </sheetData>
  <sheetProtection/>
  <mergeCells count="34">
    <mergeCell ref="H51:P52"/>
    <mergeCell ref="D43:G44"/>
    <mergeCell ref="D45:G46"/>
    <mergeCell ref="D47:G48"/>
    <mergeCell ref="D49:G50"/>
    <mergeCell ref="A1:T2"/>
    <mergeCell ref="L3:T3"/>
    <mergeCell ref="B3:C3"/>
    <mergeCell ref="D51:G52"/>
    <mergeCell ref="H34:P35"/>
    <mergeCell ref="H37:P38"/>
    <mergeCell ref="H39:P40"/>
    <mergeCell ref="H41:P42"/>
    <mergeCell ref="H43:P44"/>
    <mergeCell ref="H45:P46"/>
    <mergeCell ref="H30:P31"/>
    <mergeCell ref="E28:G29"/>
    <mergeCell ref="H47:P48"/>
    <mergeCell ref="H49:P50"/>
    <mergeCell ref="D34:G35"/>
    <mergeCell ref="D37:G38"/>
    <mergeCell ref="D39:G40"/>
    <mergeCell ref="D41:G42"/>
    <mergeCell ref="E30:G31"/>
    <mergeCell ref="H28:P29"/>
    <mergeCell ref="P17:Q21"/>
    <mergeCell ref="H7:M8"/>
    <mergeCell ref="E24:G25"/>
    <mergeCell ref="E26:G27"/>
    <mergeCell ref="D17:E21"/>
    <mergeCell ref="H17:I21"/>
    <mergeCell ref="L17:M21"/>
    <mergeCell ref="H24:P25"/>
    <mergeCell ref="H26:P2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住友金属工業株式会社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mogi</dc:creator>
  <cp:keywords/>
  <dc:description/>
  <cp:lastModifiedBy>natural</cp:lastModifiedBy>
  <cp:lastPrinted>2013-04-30T01:54:56Z</cp:lastPrinted>
  <dcterms:created xsi:type="dcterms:W3CDTF">2004-06-17T05:16:39Z</dcterms:created>
  <dcterms:modified xsi:type="dcterms:W3CDTF">2013-05-14T18:43:16Z</dcterms:modified>
  <cp:category/>
  <cp:version/>
  <cp:contentType/>
  <cp:contentStatus/>
</cp:coreProperties>
</file>